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00" windowWidth="10575" windowHeight="6690" activeTab="0"/>
  </bookViews>
  <sheets>
    <sheet name="GENLEŞME DEPO SEÇİMİ" sheetId="1" r:id="rId1"/>
  </sheets>
  <definedNames>
    <definedName name="DEĞER">'GENLEŞME DEPO SEÇİMİ'!#REF!</definedName>
    <definedName name="SONUÇ">'GENLEŞME DEPO SEÇİMİ'!$E$29:$E$30</definedName>
  </definedNames>
  <calcPr fullCalcOnLoad="1"/>
</workbook>
</file>

<file path=xl/sharedStrings.xml><?xml version="1.0" encoding="utf-8"?>
<sst xmlns="http://schemas.openxmlformats.org/spreadsheetml/2006/main" count="38" uniqueCount="29">
  <si>
    <t>KAZAN KAPASİTESİ (kcal/h) =</t>
  </si>
  <si>
    <t>&lt;= DEĞER GİRİNİZ</t>
  </si>
  <si>
    <t>/860</t>
  </si>
  <si>
    <t>KAZAN KAPASİTESİ (kW) =</t>
  </si>
  <si>
    <r>
      <t xml:space="preserve">TESİSATIN SU HACMİ  =          KAZAN KAPASİTESİ (Kw) x </t>
    </r>
    <r>
      <rPr>
        <b/>
        <sz val="10"/>
        <color indexed="10"/>
        <rFont val="Arial Tur"/>
        <family val="2"/>
      </rPr>
      <t>ISITMA FAKTÖRÜ</t>
    </r>
  </si>
  <si>
    <t>LİTRE</t>
  </si>
  <si>
    <t>=</t>
  </si>
  <si>
    <t xml:space="preserve">   x</t>
  </si>
  <si>
    <t>GENLEŞEN SU HACMİ ( Ve ) =</t>
  </si>
  <si>
    <t>SİSTEM SOĞUKKEN TANKTAKİ SU MİKTARI ( Vv )  =</t>
  </si>
  <si>
    <t>TESİSATIN SU HACMİ x 0.005</t>
  </si>
  <si>
    <t>Paçma ( EMNİYET VENTİLİ AÇMA BASINCI ) = Pstatik + 1 ( Bar )</t>
  </si>
  <si>
    <t xml:space="preserve">      Pe = </t>
  </si>
  <si>
    <t>Paçma - 0.5 ( Bar )</t>
  </si>
  <si>
    <t>Paçma =</t>
  </si>
  <si>
    <t>( Bar )</t>
  </si>
  <si>
    <t>BİNA YÜKSEKLİĞİ (m )</t>
  </si>
  <si>
    <t>Pstatik =</t>
  </si>
  <si>
    <t xml:space="preserve">YERDEN ISITMA </t>
  </si>
  <si>
    <t>90-70 ISITMA</t>
  </si>
  <si>
    <t>ÇELİK RADYATÖR</t>
  </si>
  <si>
    <t>SOĞUTMA</t>
  </si>
  <si>
    <t>DÖKÜM RADYATÖR</t>
  </si>
  <si>
    <t>PANEL RADYATÖR</t>
  </si>
  <si>
    <t>KONVEKTÖR</t>
  </si>
  <si>
    <t xml:space="preserve">GENLEŞME TANKINININ NOMİNAL HACMİ   Vv </t>
  </si>
  <si>
    <t>TESİSATIN SU HACMİ   x</t>
  </si>
  <si>
    <t>KLİMA SANTRALİ</t>
  </si>
  <si>
    <t>GENLEŞME DEPOSU SEÇİMİ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</si>
</sst>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_-* #,##0.0\ _T_L_-;\-* #,##0.0\ _T_L_-;_-* &quot;-&quot;??\ _T_L_-;_-@_-"/>
    <numFmt numFmtId="179" formatCode="_-* #,##0\ _T_L_-;\-* #,##0\ _T_L_-;_-* &quot;-&quot;??\ _T_L_-;_-@_-"/>
    <numFmt numFmtId="180" formatCode="#,##0.0"/>
  </numFmts>
  <fonts count="11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b/>
      <sz val="16"/>
      <name val="Arial Tur"/>
      <family val="2"/>
    </font>
    <font>
      <b/>
      <sz val="10"/>
      <color indexed="10"/>
      <name val="Arial Tur"/>
      <family val="2"/>
    </font>
    <font>
      <b/>
      <i/>
      <sz val="10"/>
      <color indexed="10"/>
      <name val="Arial Tur"/>
      <family val="2"/>
    </font>
    <font>
      <b/>
      <sz val="10"/>
      <color indexed="12"/>
      <name val="Arial Tur"/>
      <family val="2"/>
    </font>
    <font>
      <b/>
      <sz val="10"/>
      <color indexed="14"/>
      <name val="Arial Tur"/>
      <family val="2"/>
    </font>
    <font>
      <sz val="8"/>
      <name val="Tahoma"/>
      <family val="2"/>
    </font>
    <font>
      <b/>
      <sz val="11"/>
      <color indexed="14"/>
      <name val="Arial Tu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vertical="center"/>
      <protection hidden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178" fontId="7" fillId="2" borderId="0" xfId="0" applyNumberFormat="1" applyFont="1" applyFill="1" applyAlignment="1">
      <alignment vertical="center"/>
    </xf>
    <xf numFmtId="179" fontId="5" fillId="3" borderId="0" xfId="15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3" fontId="5" fillId="3" borderId="0" xfId="0" applyNumberFormat="1" applyFont="1" applyFill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171" fontId="7" fillId="2" borderId="0" xfId="0" applyNumberFormat="1" applyFont="1" applyFill="1" applyAlignment="1">
      <alignment horizontal="right" vertical="center"/>
    </xf>
    <xf numFmtId="171" fontId="7" fillId="2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" fontId="7" fillId="2" borderId="0" xfId="0" applyNumberFormat="1" applyFont="1" applyFill="1" applyAlignment="1">
      <alignment vertical="center"/>
    </xf>
    <xf numFmtId="1" fontId="10" fillId="4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38"/>
  <sheetViews>
    <sheetView showGridLines="0" tabSelected="1" workbookViewId="0" topLeftCell="A1">
      <selection activeCell="K14" sqref="K14"/>
    </sheetView>
  </sheetViews>
  <sheetFormatPr defaultColWidth="9.00390625" defaultRowHeight="12.75" outlineLevelCol="1"/>
  <cols>
    <col min="1" max="1" width="9.125" style="1" customWidth="1"/>
    <col min="2" max="2" width="9.625" style="1" customWidth="1" outlineLevel="1"/>
    <col min="3" max="3" width="12.00390625" style="1" customWidth="1" outlineLevel="1"/>
    <col min="4" max="4" width="11.875" style="1" customWidth="1" outlineLevel="1"/>
    <col min="5" max="5" width="11.625" style="1" customWidth="1" outlineLevel="1"/>
    <col min="6" max="6" width="10.25390625" style="1" customWidth="1" outlineLevel="1"/>
    <col min="7" max="7" width="9.125" style="1" customWidth="1"/>
    <col min="8" max="8" width="8.75390625" style="1" customWidth="1"/>
    <col min="9" max="16384" width="9.125" style="1" customWidth="1"/>
  </cols>
  <sheetData>
    <row r="1" spans="1:8" ht="20.25">
      <c r="A1" s="28" t="s">
        <v>28</v>
      </c>
      <c r="B1" s="28"/>
      <c r="C1" s="28"/>
      <c r="D1" s="28"/>
      <c r="E1" s="28"/>
      <c r="F1" s="28"/>
      <c r="G1" s="28"/>
      <c r="H1" s="28"/>
    </row>
    <row r="3" spans="1:7" s="3" customFormat="1" ht="12.75">
      <c r="A3" s="2"/>
      <c r="C3" s="12" t="s">
        <v>0</v>
      </c>
      <c r="D3" s="21">
        <v>400000</v>
      </c>
      <c r="E3" s="15" t="s">
        <v>1</v>
      </c>
      <c r="F3" s="4"/>
      <c r="G3" s="5" t="s">
        <v>2</v>
      </c>
    </row>
    <row r="4" s="3" customFormat="1" ht="12.75"/>
    <row r="5" spans="1:4" s="3" customFormat="1" ht="12.75">
      <c r="A5" s="2"/>
      <c r="C5" s="12" t="s">
        <v>3</v>
      </c>
      <c r="D5" s="26">
        <f>D3/860</f>
        <v>465.1162790697674</v>
      </c>
    </row>
    <row r="6" s="3" customFormat="1" ht="12.75"/>
    <row r="7" s="2" customFormat="1" ht="12.75">
      <c r="A7" s="2" t="s">
        <v>4</v>
      </c>
    </row>
    <row r="8" s="3" customFormat="1" ht="12.75"/>
    <row r="9" spans="1:9" s="3" customFormat="1" ht="12.75">
      <c r="A9" s="26">
        <f>D9*F9</f>
        <v>9209.302325581395</v>
      </c>
      <c r="B9" s="6" t="s">
        <v>5</v>
      </c>
      <c r="C9" s="7" t="s">
        <v>6</v>
      </c>
      <c r="D9" s="26">
        <f>D5</f>
        <v>465.1162790697674</v>
      </c>
      <c r="E9" s="8" t="s">
        <v>7</v>
      </c>
      <c r="F9" s="9">
        <f>IF(G37=1,E33,IF(G37=2,E34,IF(G37=3,E35,(IF(G37=4,E36,IF(G37=5,E37,IF(G37=6,E38)))))))</f>
        <v>19.8</v>
      </c>
      <c r="H9" s="4"/>
      <c r="I9" s="10"/>
    </row>
    <row r="10" s="3" customFormat="1" ht="12.75"/>
    <row r="11" spans="1:7" s="2" customFormat="1" ht="13.5" thickBot="1">
      <c r="A11" s="2" t="s">
        <v>8</v>
      </c>
      <c r="D11" s="11" t="s">
        <v>26</v>
      </c>
      <c r="E11" s="11"/>
      <c r="F11" s="22">
        <f>IF(G35=1,3.55,IF(G35=2,0.75))</f>
        <v>3.55</v>
      </c>
      <c r="G11" s="1"/>
    </row>
    <row r="12" spans="5:9" s="3" customFormat="1" ht="12.75">
      <c r="E12" s="7">
        <v>100</v>
      </c>
      <c r="G12" s="1"/>
      <c r="I12" s="1"/>
    </row>
    <row r="13" spans="3:9" s="3" customFormat="1" ht="12.75">
      <c r="C13" s="12" t="s">
        <v>6</v>
      </c>
      <c r="D13" s="23">
        <f>A9*F11/100</f>
        <v>326.9302325581395</v>
      </c>
      <c r="E13" s="6" t="s">
        <v>5</v>
      </c>
      <c r="I13" s="1"/>
    </row>
    <row r="14" s="3" customFormat="1" ht="12.75">
      <c r="I14" s="1"/>
    </row>
    <row r="15" spans="1:6" s="2" customFormat="1" ht="12.75">
      <c r="A15" s="2" t="s">
        <v>9</v>
      </c>
      <c r="F15" s="13" t="s">
        <v>10</v>
      </c>
    </row>
    <row r="16" spans="5:7" s="3" customFormat="1" ht="12.75">
      <c r="E16" s="8" t="s">
        <v>6</v>
      </c>
      <c r="F16" s="24">
        <f>A9*0.005</f>
        <v>46.04651162790697</v>
      </c>
      <c r="G16" s="6" t="s">
        <v>5</v>
      </c>
    </row>
    <row r="17" s="3" customFormat="1" ht="12.75"/>
    <row r="18" spans="1:4" s="2" customFormat="1" ht="12.75">
      <c r="A18" s="2" t="s">
        <v>11</v>
      </c>
      <c r="B18" s="3"/>
      <c r="C18" s="3"/>
      <c r="D18" s="3"/>
    </row>
    <row r="19" s="3" customFormat="1" ht="12.75"/>
    <row r="20" s="3" customFormat="1" ht="12.75"/>
    <row r="21" spans="1:7" s="3" customFormat="1" ht="12.75">
      <c r="A21" s="2" t="s">
        <v>12</v>
      </c>
      <c r="B21" s="2" t="s">
        <v>13</v>
      </c>
      <c r="C21" s="2"/>
      <c r="D21" s="12" t="s">
        <v>14</v>
      </c>
      <c r="E21" s="14">
        <f>IF(E25&lt;15,2.5,IF(E25&lt;25,3.5,IF(E25&lt;35,4.5,IF(E25&lt;45,5.5,"KONTROL ET"))))</f>
        <v>5.5</v>
      </c>
      <c r="F21" s="2" t="s">
        <v>15</v>
      </c>
      <c r="G21" s="4"/>
    </row>
    <row r="22" s="3" customFormat="1" ht="12.75">
      <c r="E22" s="1"/>
    </row>
    <row r="23" spans="1:3" s="3" customFormat="1" ht="12.75">
      <c r="A23" s="2" t="s">
        <v>12</v>
      </c>
      <c r="B23" s="16">
        <f>E21-0.5</f>
        <v>5</v>
      </c>
      <c r="C23" s="2" t="s">
        <v>15</v>
      </c>
    </row>
    <row r="24" s="3" customFormat="1" ht="12.75"/>
    <row r="25" spans="4:7" s="3" customFormat="1" ht="12.75">
      <c r="D25" s="12" t="s">
        <v>16</v>
      </c>
      <c r="E25" s="17">
        <v>40</v>
      </c>
      <c r="G25" s="4" t="s">
        <v>1</v>
      </c>
    </row>
    <row r="26" s="3" customFormat="1" ht="12.75">
      <c r="H26" s="1"/>
    </row>
    <row r="27" spans="4:8" s="3" customFormat="1" ht="12.75">
      <c r="D27" s="12" t="s">
        <v>17</v>
      </c>
      <c r="E27" s="18">
        <f>E25/10</f>
        <v>4</v>
      </c>
      <c r="F27" s="2" t="s">
        <v>15</v>
      </c>
      <c r="H27" s="1"/>
    </row>
    <row r="28" s="3" customFormat="1" ht="12.75">
      <c r="H28" s="1"/>
    </row>
    <row r="29" spans="4:6" s="2" customFormat="1" ht="15">
      <c r="D29" s="12" t="s">
        <v>25</v>
      </c>
      <c r="E29" s="27">
        <f>(D13+F16)*(B23+1)/(B23-E27)</f>
        <v>2237.8604651162786</v>
      </c>
      <c r="F29" s="6" t="s">
        <v>5</v>
      </c>
    </row>
    <row r="30" spans="1:5" s="3" customFormat="1" ht="12.75">
      <c r="A30" s="2"/>
      <c r="E30" s="25"/>
    </row>
    <row r="33" spans="3:7" ht="12.75" hidden="1">
      <c r="C33" s="19" t="s">
        <v>18</v>
      </c>
      <c r="D33" s="20"/>
      <c r="E33" s="10">
        <v>19.8</v>
      </c>
      <c r="G33" s="3" t="s">
        <v>19</v>
      </c>
    </row>
    <row r="34" spans="3:7" ht="12.75" hidden="1">
      <c r="C34" s="19" t="s">
        <v>20</v>
      </c>
      <c r="D34" s="20"/>
      <c r="E34" s="20">
        <v>16</v>
      </c>
      <c r="G34" s="3" t="s">
        <v>21</v>
      </c>
    </row>
    <row r="35" spans="3:7" ht="12.75" hidden="1">
      <c r="C35" s="19" t="s">
        <v>22</v>
      </c>
      <c r="D35" s="20"/>
      <c r="E35" s="20">
        <v>12</v>
      </c>
      <c r="G35" s="3">
        <v>1</v>
      </c>
    </row>
    <row r="36" spans="3:5" ht="12.75" hidden="1">
      <c r="C36" s="19" t="s">
        <v>23</v>
      </c>
      <c r="D36" s="20"/>
      <c r="E36" s="20">
        <v>9.4</v>
      </c>
    </row>
    <row r="37" spans="3:7" ht="12.75" hidden="1">
      <c r="C37" s="19" t="s">
        <v>24</v>
      </c>
      <c r="D37" s="20"/>
      <c r="E37" s="20">
        <v>5.1</v>
      </c>
      <c r="G37" s="1">
        <v>1</v>
      </c>
    </row>
    <row r="38" spans="3:5" ht="12.75" hidden="1">
      <c r="C38" s="1" t="s">
        <v>27</v>
      </c>
      <c r="E38" s="1">
        <v>6.9</v>
      </c>
    </row>
  </sheetData>
  <mergeCells count="1">
    <mergeCell ref="A1:H1"/>
  </mergeCells>
  <printOptions/>
  <pageMargins left="0.56" right="0.75" top="1" bottom="1" header="0.5" footer="0.5"/>
  <pageSetup horizontalDpi="300" verticalDpi="300" orientation="portrait" paperSize="9" r:id="rId2"/>
  <headerFooter alignWithMargins="0">
    <oddHeader>&amp;C&amp;A</oddHeader>
    <oddFooter>&amp;CSayfa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Bilinmeyen Kullanıcı</dc:creator>
  <cp:keywords/>
  <dc:description/>
  <cp:lastModifiedBy>ÇAĞDAŞ</cp:lastModifiedBy>
  <cp:lastPrinted>2001-06-27T16:15:14Z</cp:lastPrinted>
  <dcterms:created xsi:type="dcterms:W3CDTF">1997-09-25T13:56:29Z</dcterms:created>
  <dcterms:modified xsi:type="dcterms:W3CDTF">2010-11-08T00:25:12Z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