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9660" windowWidth="8970" windowHeight="9645" tabRatio="601"/>
  </bookViews>
  <sheets>
    <sheet name="konut" sheetId="11" r:id="rId1"/>
  </sheets>
  <definedNames>
    <definedName name="_xlnm.Print_Area" localSheetId="0">konut!$A$1:$N$40</definedName>
  </definedNames>
  <calcPr calcId="124519"/>
</workbook>
</file>

<file path=xl/calcChain.xml><?xml version="1.0" encoding="utf-8"?>
<calcChain xmlns="http://schemas.openxmlformats.org/spreadsheetml/2006/main">
  <c r="M14" i="11"/>
  <c r="I14"/>
  <c r="M11"/>
  <c r="I11"/>
  <c r="I17" l="1"/>
  <c r="I16"/>
  <c r="I15"/>
  <c r="I12"/>
  <c r="I13"/>
  <c r="I10"/>
  <c r="I9"/>
  <c r="I8"/>
  <c r="I7"/>
  <c r="I6"/>
  <c r="I5"/>
  <c r="J5" s="1"/>
  <c r="J14" l="1"/>
  <c r="J6"/>
  <c r="J7"/>
  <c r="J13"/>
  <c r="J10"/>
  <c r="J8"/>
  <c r="J12"/>
  <c r="J16"/>
  <c r="J15"/>
  <c r="J17"/>
  <c r="J11"/>
  <c r="J9"/>
  <c r="M17"/>
  <c r="M16"/>
  <c r="M9"/>
  <c r="M8"/>
  <c r="M7"/>
  <c r="M6"/>
  <c r="M5"/>
  <c r="M15"/>
  <c r="M12"/>
  <c r="M13"/>
  <c r="M10"/>
  <c r="M29" l="1"/>
  <c r="M28"/>
  <c r="I18" l="1"/>
  <c r="J18" s="1"/>
  <c r="M25"/>
  <c r="I25"/>
  <c r="J25" s="1"/>
  <c r="M24"/>
  <c r="M22"/>
  <c r="M23"/>
  <c r="M21"/>
  <c r="M20"/>
  <c r="M19"/>
  <c r="M18"/>
  <c r="I24"/>
  <c r="J24" s="1"/>
  <c r="I22"/>
  <c r="J22" s="1"/>
  <c r="I23"/>
  <c r="J23" s="1"/>
  <c r="I21"/>
  <c r="J21" s="1"/>
  <c r="I20"/>
  <c r="J20" s="1"/>
  <c r="I19"/>
  <c r="J19" s="1"/>
</calcChain>
</file>

<file path=xl/sharedStrings.xml><?xml version="1.0" encoding="utf-8"?>
<sst xmlns="http://schemas.openxmlformats.org/spreadsheetml/2006/main" count="162" uniqueCount="95">
  <si>
    <t>DÖVİZLER</t>
  </si>
  <si>
    <t>T.C. Merkez Bankası Efektif Satış Fiyatı</t>
  </si>
  <si>
    <t>7000
kcal/kg</t>
  </si>
  <si>
    <t>860
kcal/kWh</t>
  </si>
  <si>
    <t>9875
kcal/kg</t>
  </si>
  <si>
    <t>11100
kcal/kg</t>
  </si>
  <si>
    <t>10256
kcal/kg</t>
  </si>
  <si>
    <t>11000
kcal/kg</t>
  </si>
  <si>
    <t>Yakıt
Çeşidi</t>
  </si>
  <si>
    <t>İlgili 
Şirket</t>
  </si>
  <si>
    <t>TL/kg</t>
  </si>
  <si>
    <t xml:space="preserve">TL/kg </t>
  </si>
  <si>
    <t>TL/kWh</t>
  </si>
  <si>
    <t>Yakıt 
Alt 
Isıl 
Değeri</t>
  </si>
  <si>
    <t>TL</t>
  </si>
  <si>
    <t>Avro</t>
  </si>
  <si>
    <t>4731
kcal/kg</t>
  </si>
  <si>
    <t>Ortalama 
İşletme 
Verim 
Değeri</t>
  </si>
  <si>
    <r>
      <t xml:space="preserve">Soma Kısrakdere
Manisa - </t>
    </r>
    <r>
      <rPr>
        <b/>
        <sz val="14"/>
        <rFont val="Arial"/>
        <family val="2"/>
        <charset val="162"/>
      </rPr>
      <t>ELİ</t>
    </r>
  </si>
  <si>
    <r>
      <t xml:space="preserve">İthal Sibirya Kömürü
</t>
    </r>
    <r>
      <rPr>
        <sz val="14"/>
        <rFont val="Arial"/>
        <family val="2"/>
        <charset val="162"/>
      </rPr>
      <t>Portakal Tipi</t>
    </r>
  </si>
  <si>
    <r>
      <t xml:space="preserve">Fuel-oil No: 4 </t>
    </r>
    <r>
      <rPr>
        <sz val="14"/>
        <rFont val="Arial"/>
        <family val="2"/>
        <charset val="162"/>
      </rPr>
      <t xml:space="preserve">
Kalorifer Yakıtı</t>
    </r>
  </si>
  <si>
    <r>
      <t xml:space="preserve">Elektrik 
</t>
    </r>
    <r>
      <rPr>
        <sz val="14"/>
        <rFont val="Arial"/>
        <family val="2"/>
        <charset val="162"/>
      </rPr>
      <t xml:space="preserve">Konut </t>
    </r>
  </si>
  <si>
    <r>
      <t>Türkiye</t>
    </r>
    <r>
      <rPr>
        <b/>
        <sz val="14"/>
        <rFont val="Arial"/>
        <family val="2"/>
        <charset val="162"/>
      </rPr>
      <t xml:space="preserve">
TEDAŞ</t>
    </r>
  </si>
  <si>
    <r>
      <t xml:space="preserve">Dökmegaz </t>
    </r>
    <r>
      <rPr>
        <sz val="14"/>
        <rFont val="Arial"/>
        <family val="2"/>
        <charset val="162"/>
      </rPr>
      <t xml:space="preserve">Konut
LPG - </t>
    </r>
    <r>
      <rPr>
        <b/>
        <sz val="14"/>
        <rFont val="Arial"/>
        <family val="2"/>
        <charset val="162"/>
      </rPr>
      <t>Propan</t>
    </r>
  </si>
  <si>
    <r>
      <t>İstanbul</t>
    </r>
    <r>
      <rPr>
        <b/>
        <sz val="14"/>
        <rFont val="Arial"/>
        <family val="2"/>
        <charset val="162"/>
      </rPr>
      <t xml:space="preserve">
İPRAGAZ-AYGAZ</t>
    </r>
  </si>
  <si>
    <r>
      <t xml:space="preserve">Elektrik 
</t>
    </r>
    <r>
      <rPr>
        <sz val="14"/>
        <rFont val="Arial"/>
        <family val="2"/>
        <charset val="162"/>
      </rPr>
      <t>Ticarethane</t>
    </r>
  </si>
  <si>
    <r>
      <t xml:space="preserve">     LPG 12 kg  </t>
    </r>
    <r>
      <rPr>
        <sz val="14"/>
        <rFont val="Arial"/>
        <family val="2"/>
        <charset val="162"/>
      </rPr>
      <t xml:space="preserve">
   Ev Tüpü  İstanbul</t>
    </r>
  </si>
  <si>
    <r>
      <t>1.</t>
    </r>
    <r>
      <rPr>
        <sz val="11"/>
        <rFont val="Arial"/>
        <family val="2"/>
        <charset val="162"/>
      </rPr>
      <t xml:space="preserve"> Bu tablo yakıtların yaklaşık işletme maliyetleri hakkında fikir verebilmek için hazırlanmış olup, </t>
    </r>
    <r>
      <rPr>
        <b/>
        <sz val="11"/>
        <rFont val="Arial"/>
        <family val="2"/>
        <charset val="162"/>
      </rPr>
      <t>birim fiyatlara %18 KDV DAHİLDİR.</t>
    </r>
    <r>
      <rPr>
        <sz val="11"/>
        <rFont val="Arial"/>
        <family val="2"/>
        <charset val="162"/>
      </rPr>
      <t xml:space="preserve"> </t>
    </r>
  </si>
  <si>
    <r>
      <t xml:space="preserve">Birim Fiyat 
</t>
    </r>
    <r>
      <rPr>
        <b/>
        <sz val="11"/>
        <rFont val="Arial"/>
        <family val="2"/>
        <charset val="162"/>
      </rPr>
      <t>Değişimi</t>
    </r>
  </si>
  <si>
    <r>
      <t>KONUTLARDA</t>
    </r>
    <r>
      <rPr>
        <sz val="16"/>
        <rFont val="Arial"/>
        <family val="2"/>
        <charset val="162"/>
      </rPr>
      <t xml:space="preserve"> 1000 kcal ısı ihtiyacı için gerekli olan </t>
    </r>
    <r>
      <rPr>
        <b/>
        <sz val="16"/>
        <rFont val="Arial"/>
        <family val="2"/>
        <charset val="162"/>
      </rPr>
      <t>ÇEŞİTLİ YAKITLAR</t>
    </r>
    <r>
      <rPr>
        <sz val="16"/>
        <rFont val="Arial"/>
        <family val="2"/>
        <charset val="162"/>
      </rPr>
      <t xml:space="preserve"> için</t>
    </r>
    <r>
      <rPr>
        <b/>
        <sz val="16"/>
        <rFont val="Arial"/>
        <family val="2"/>
        <charset val="162"/>
      </rPr>
      <t xml:space="preserve"> MALİYET KARŞILAŞTIRMA </t>
    </r>
    <r>
      <rPr>
        <sz val="16"/>
        <rFont val="Arial"/>
        <family val="2"/>
        <charset val="162"/>
      </rPr>
      <t>TABLOSU</t>
    </r>
  </si>
  <si>
    <t>ABD Doları</t>
  </si>
  <si>
    <r>
      <t xml:space="preserve">Motorin 
</t>
    </r>
    <r>
      <rPr>
        <sz val="14"/>
        <rFont val="Arial"/>
        <family val="2"/>
        <charset val="162"/>
      </rPr>
      <t>(VP Diesel)</t>
    </r>
  </si>
  <si>
    <r>
      <rPr>
        <b/>
        <sz val="14"/>
        <rFont val="Arial"/>
        <family val="2"/>
        <charset val="162"/>
      </rPr>
      <t>Yerli Linyit +18 mm</t>
    </r>
    <r>
      <rPr>
        <sz val="12"/>
        <rFont val="Arial"/>
        <family val="2"/>
        <charset val="162"/>
      </rPr>
      <t xml:space="preserve">
Yıkanmış Parça- Torba</t>
    </r>
  </si>
  <si>
    <r>
      <t xml:space="preserve">Yıllık 
</t>
    </r>
    <r>
      <rPr>
        <b/>
        <sz val="13"/>
        <rFont val="Arial"/>
        <family val="2"/>
        <charset val="162"/>
      </rPr>
      <t>Değişim</t>
    </r>
    <r>
      <rPr>
        <sz val="13"/>
        <rFont val="Arial"/>
        <family val="2"/>
        <charset val="162"/>
      </rPr>
      <t xml:space="preserve"> Oranı</t>
    </r>
  </si>
  <si>
    <r>
      <t>İstanbul</t>
    </r>
    <r>
      <rPr>
        <b/>
        <sz val="14"/>
        <rFont val="Arial"/>
        <family val="2"/>
        <charset val="162"/>
      </rPr>
      <t xml:space="preserve">
</t>
    </r>
    <r>
      <rPr>
        <b/>
        <sz val="13"/>
        <rFont val="Arial"/>
        <family val="2"/>
        <charset val="162"/>
      </rPr>
      <t>HAKAN KÖMÜR</t>
    </r>
  </si>
  <si>
    <t>Sıra No</t>
  </si>
  <si>
    <r>
      <t>İstanbul Avrupa Yakası</t>
    </r>
    <r>
      <rPr>
        <b/>
        <sz val="14"/>
        <rFont val="Arial"/>
        <family val="2"/>
        <charset val="162"/>
      </rPr>
      <t xml:space="preserve">
SHELL TÜRKİYE</t>
    </r>
  </si>
  <si>
    <t>TESİSAT DERGİSİ - B2B MEDYA - TEKNİK SEKTÖR YAYINCILIĞI</t>
  </si>
  <si>
    <r>
      <rPr>
        <sz val="11"/>
        <rFont val="Arial"/>
        <family val="2"/>
        <charset val="162"/>
      </rPr>
      <t xml:space="preserve">Değişim </t>
    </r>
    <r>
      <rPr>
        <b/>
        <sz val="11"/>
        <rFont val="Arial"/>
        <family val="2"/>
        <charset val="162"/>
      </rPr>
      <t xml:space="preserve">
Sırası</t>
    </r>
  </si>
  <si>
    <r>
      <rPr>
        <b/>
        <sz val="11"/>
        <rFont val="Arial"/>
        <family val="2"/>
        <charset val="162"/>
      </rPr>
      <t>2.</t>
    </r>
    <r>
      <rPr>
        <sz val="11"/>
        <rFont val="Arial"/>
        <family val="2"/>
        <charset val="162"/>
      </rPr>
      <t xml:space="preserve"> (YC) Yakıtların alt ısıl değerine göre işletme verim değeri tam yoğuşmalı cihazlar için; doğalgazda %107, LPG dökmegaz propanda ise %106 alınmıştır. Bu verim değeri mevcut üreticilerin verim değerlerinin ortalamasını temsil etmektedir ki TS-EN 677'ye göre %30 yükte ve 30</t>
    </r>
    <r>
      <rPr>
        <vertAlign val="superscript"/>
        <sz val="11"/>
        <rFont val="Arial"/>
        <family val="2"/>
        <charset val="162"/>
      </rPr>
      <t>0</t>
    </r>
    <r>
      <rPr>
        <sz val="11"/>
        <rFont val="Arial"/>
        <family val="2"/>
        <charset val="162"/>
      </rPr>
      <t>C dönüş suyu sıcaklığındaki işletme koşulları için geçerlidir. Ayrıca yarı yoğuşmalı cihazların da satışları yapılmakta olup, bu cihazlardaki fan modülasyonlu çalıştığı takdirde verim değeri; doğalgazda %103, LPG dökmegaz propanda ise %102 alınabilir, ancak bu tabloda bu tür cihazlar yer sınırlaması nedeniyle değerlendirilememiştir.</t>
    </r>
  </si>
  <si>
    <r>
      <t xml:space="preserve">Eskişehir
</t>
    </r>
    <r>
      <rPr>
        <b/>
        <sz val="12"/>
        <rFont val="Arial"/>
        <family val="2"/>
      </rPr>
      <t>ESGAZ</t>
    </r>
  </si>
  <si>
    <t>8250
kcal/m³</t>
  </si>
  <si>
    <t>TL/m³</t>
  </si>
  <si>
    <r>
      <t>TL/m</t>
    </r>
    <r>
      <rPr>
        <vertAlign val="superscript"/>
        <sz val="11"/>
        <rFont val="Arial"/>
        <family val="2"/>
      </rPr>
      <t>3</t>
    </r>
  </si>
  <si>
    <r>
      <t xml:space="preserve">İzmit
</t>
    </r>
    <r>
      <rPr>
        <b/>
        <sz val="12"/>
        <rFont val="Arial"/>
        <family val="2"/>
      </rPr>
      <t>İZGAZ ENGIE</t>
    </r>
  </si>
  <si>
    <r>
      <t xml:space="preserve">Bursa
</t>
    </r>
    <r>
      <rPr>
        <b/>
        <sz val="12"/>
        <rFont val="Arial"/>
        <family val="2"/>
      </rPr>
      <t>BURSAGAZ</t>
    </r>
  </si>
  <si>
    <r>
      <t xml:space="preserve">Ankara
</t>
    </r>
    <r>
      <rPr>
        <b/>
        <sz val="12"/>
        <rFont val="Arial"/>
        <family val="2"/>
      </rPr>
      <t>BAŞKENTGAZ</t>
    </r>
  </si>
  <si>
    <r>
      <t xml:space="preserve">İstanbul
</t>
    </r>
    <r>
      <rPr>
        <b/>
        <sz val="12"/>
        <rFont val="Arial"/>
        <family val="2"/>
      </rPr>
      <t>İGDAŞ</t>
    </r>
  </si>
  <si>
    <r>
      <t xml:space="preserve">800.000 </t>
    </r>
    <r>
      <rPr>
        <sz val="12"/>
        <rFont val="Arial"/>
        <family val="2"/>
        <charset val="162"/>
      </rPr>
      <t>m</t>
    </r>
    <r>
      <rPr>
        <vertAlign val="superscript"/>
        <sz val="12"/>
        <rFont val="Arial"/>
        <family val="2"/>
        <charset val="162"/>
      </rPr>
      <t>3</t>
    </r>
    <r>
      <rPr>
        <sz val="12"/>
        <rFont val="Arial"/>
        <family val="2"/>
        <charset val="162"/>
      </rPr>
      <t>/yıl ve</t>
    </r>
    <r>
      <rPr>
        <b/>
        <sz val="12"/>
        <rFont val="Arial"/>
        <family val="2"/>
      </rPr>
      <t xml:space="preserve"> üstünde 
</t>
    </r>
    <r>
      <rPr>
        <b/>
        <sz val="12"/>
        <rFont val="Arial"/>
        <family val="2"/>
        <charset val="162"/>
      </rPr>
      <t>Doğalgaz</t>
    </r>
    <r>
      <rPr>
        <sz val="12"/>
        <rFont val="Arial"/>
        <family val="2"/>
        <charset val="162"/>
      </rPr>
      <t xml:space="preserve"> Tüketimi için</t>
    </r>
  </si>
  <si>
    <r>
      <rPr>
        <b/>
        <sz val="12"/>
        <rFont val="Arial"/>
        <family val="2"/>
        <charset val="162"/>
      </rPr>
      <t xml:space="preserve">1.000.001 - 10.000.000 </t>
    </r>
    <r>
      <rPr>
        <sz val="12"/>
        <rFont val="Arial"/>
        <family val="2"/>
        <charset val="162"/>
      </rPr>
      <t>m</t>
    </r>
    <r>
      <rPr>
        <vertAlign val="superscript"/>
        <sz val="12"/>
        <rFont val="Arial"/>
        <family val="2"/>
        <charset val="162"/>
      </rPr>
      <t>3</t>
    </r>
    <r>
      <rPr>
        <sz val="12"/>
        <rFont val="Arial"/>
        <family val="2"/>
        <charset val="162"/>
      </rPr>
      <t xml:space="preserve">/yıl
</t>
    </r>
    <r>
      <rPr>
        <b/>
        <sz val="12"/>
        <rFont val="Arial"/>
        <family val="2"/>
        <charset val="162"/>
      </rPr>
      <t>Doğalgaz</t>
    </r>
    <r>
      <rPr>
        <sz val="12"/>
        <rFont val="Arial"/>
        <family val="2"/>
        <charset val="162"/>
      </rPr>
      <t xml:space="preserve"> Tüketimi için</t>
    </r>
  </si>
  <si>
    <r>
      <t xml:space="preserve">800.001 </t>
    </r>
    <r>
      <rPr>
        <sz val="12"/>
        <rFont val="Arial"/>
        <family val="2"/>
        <charset val="162"/>
      </rPr>
      <t>m</t>
    </r>
    <r>
      <rPr>
        <vertAlign val="superscript"/>
        <sz val="12"/>
        <rFont val="Arial"/>
        <family val="2"/>
        <charset val="162"/>
      </rPr>
      <t>3</t>
    </r>
    <r>
      <rPr>
        <sz val="12"/>
        <rFont val="Arial"/>
        <family val="2"/>
        <charset val="162"/>
      </rPr>
      <t>/yıl</t>
    </r>
    <r>
      <rPr>
        <b/>
        <sz val="12"/>
        <rFont val="Arial"/>
        <family val="2"/>
      </rPr>
      <t xml:space="preserve"> üstünde 
</t>
    </r>
    <r>
      <rPr>
        <b/>
        <sz val="12"/>
        <rFont val="Arial"/>
        <family val="2"/>
        <charset val="162"/>
      </rPr>
      <t>Doğalgaz</t>
    </r>
    <r>
      <rPr>
        <sz val="12"/>
        <rFont val="Arial"/>
        <family val="2"/>
        <charset val="162"/>
      </rPr>
      <t xml:space="preserve"> Tüketimi için</t>
    </r>
  </si>
  <si>
    <r>
      <t>1.000.001 - 10.000.000</t>
    </r>
    <r>
      <rPr>
        <sz val="12"/>
        <rFont val="Arial"/>
        <family val="2"/>
      </rPr>
      <t xml:space="preserve"> m</t>
    </r>
    <r>
      <rPr>
        <vertAlign val="superscript"/>
        <sz val="12"/>
        <rFont val="Arial"/>
        <family val="2"/>
        <charset val="162"/>
      </rPr>
      <t>3</t>
    </r>
    <r>
      <rPr>
        <sz val="12"/>
        <rFont val="Arial"/>
        <family val="2"/>
      </rPr>
      <t xml:space="preserve">/yıl
</t>
    </r>
    <r>
      <rPr>
        <b/>
        <sz val="12"/>
        <rFont val="Arial"/>
        <family val="2"/>
        <charset val="162"/>
      </rPr>
      <t>Doğalgaz</t>
    </r>
    <r>
      <rPr>
        <sz val="12"/>
        <rFont val="Arial"/>
        <family val="2"/>
      </rPr>
      <t xml:space="preserve"> Tüketimi için</t>
    </r>
  </si>
  <si>
    <r>
      <rPr>
        <b/>
        <sz val="12"/>
        <rFont val="Arial"/>
        <family val="2"/>
        <charset val="162"/>
      </rPr>
      <t>100.001 - 1.000.000</t>
    </r>
    <r>
      <rPr>
        <sz val="12"/>
        <rFont val="Arial"/>
        <family val="2"/>
        <charset val="162"/>
      </rPr>
      <t xml:space="preserve"> m</t>
    </r>
    <r>
      <rPr>
        <vertAlign val="superscript"/>
        <sz val="12"/>
        <rFont val="Arial"/>
        <family val="2"/>
        <charset val="162"/>
      </rPr>
      <t>3</t>
    </r>
    <r>
      <rPr>
        <sz val="12"/>
        <rFont val="Arial"/>
        <family val="2"/>
        <charset val="162"/>
      </rPr>
      <t xml:space="preserve">/yıl
</t>
    </r>
    <r>
      <rPr>
        <b/>
        <sz val="12"/>
        <rFont val="Arial"/>
        <family val="2"/>
        <charset val="162"/>
      </rPr>
      <t>Doğalgaz</t>
    </r>
    <r>
      <rPr>
        <sz val="12"/>
        <rFont val="Arial"/>
        <family val="2"/>
        <charset val="162"/>
      </rPr>
      <t xml:space="preserve"> Tüketimi için</t>
    </r>
  </si>
  <si>
    <r>
      <t>1.000.001- 10.000.000</t>
    </r>
    <r>
      <rPr>
        <sz val="12"/>
        <rFont val="Arial"/>
        <family val="2"/>
      </rPr>
      <t xml:space="preserve"> m</t>
    </r>
    <r>
      <rPr>
        <vertAlign val="superscript"/>
        <sz val="12"/>
        <rFont val="Arial"/>
        <family val="2"/>
        <charset val="162"/>
      </rPr>
      <t>3</t>
    </r>
    <r>
      <rPr>
        <sz val="12"/>
        <rFont val="Arial"/>
        <family val="2"/>
      </rPr>
      <t xml:space="preserve">/yıl
</t>
    </r>
    <r>
      <rPr>
        <b/>
        <sz val="12"/>
        <rFont val="Arial"/>
        <family val="2"/>
        <charset val="162"/>
      </rPr>
      <t>Doğalgaz</t>
    </r>
    <r>
      <rPr>
        <sz val="12"/>
        <rFont val="Arial"/>
        <family val="2"/>
      </rPr>
      <t xml:space="preserve"> Tüketimi için</t>
    </r>
  </si>
  <si>
    <r>
      <rPr>
        <b/>
        <sz val="12"/>
        <rFont val="Arial"/>
        <family val="2"/>
        <charset val="162"/>
      </rPr>
      <t>0 - 100.000</t>
    </r>
    <r>
      <rPr>
        <sz val="12"/>
        <rFont val="Arial"/>
        <family val="2"/>
        <charset val="162"/>
      </rPr>
      <t xml:space="preserve"> m</t>
    </r>
    <r>
      <rPr>
        <vertAlign val="superscript"/>
        <sz val="12"/>
        <rFont val="Arial"/>
        <family val="2"/>
        <charset val="162"/>
      </rPr>
      <t>3</t>
    </r>
    <r>
      <rPr>
        <sz val="12"/>
        <rFont val="Arial"/>
        <family val="2"/>
        <charset val="162"/>
      </rPr>
      <t xml:space="preserve">/yıl
</t>
    </r>
    <r>
      <rPr>
        <b/>
        <sz val="12"/>
        <rFont val="Arial"/>
        <family val="2"/>
        <charset val="162"/>
      </rPr>
      <t>Doğalgaz</t>
    </r>
    <r>
      <rPr>
        <sz val="12"/>
        <rFont val="Arial"/>
        <family val="2"/>
        <charset val="162"/>
      </rPr>
      <t xml:space="preserve"> Tüketimi için</t>
    </r>
  </si>
  <si>
    <r>
      <t>100.001 - 1.000.000</t>
    </r>
    <r>
      <rPr>
        <sz val="12"/>
        <rFont val="Arial"/>
        <family val="2"/>
      </rPr>
      <t xml:space="preserve"> m</t>
    </r>
    <r>
      <rPr>
        <vertAlign val="superscript"/>
        <sz val="12"/>
        <rFont val="Arial"/>
        <family val="2"/>
        <charset val="162"/>
      </rPr>
      <t>3</t>
    </r>
    <r>
      <rPr>
        <sz val="12"/>
        <rFont val="Arial"/>
        <family val="2"/>
      </rPr>
      <t xml:space="preserve">/yıl
</t>
    </r>
    <r>
      <rPr>
        <b/>
        <sz val="12"/>
        <rFont val="Arial"/>
        <family val="2"/>
        <charset val="162"/>
      </rPr>
      <t>Doğalgaz</t>
    </r>
    <r>
      <rPr>
        <sz val="12"/>
        <rFont val="Arial"/>
        <family val="2"/>
      </rPr>
      <t xml:space="preserve"> Tüketimi için</t>
    </r>
  </si>
  <si>
    <r>
      <t>0 - 100.000</t>
    </r>
    <r>
      <rPr>
        <sz val="12"/>
        <rFont val="Arial"/>
        <family val="2"/>
      </rPr>
      <t xml:space="preserve"> m</t>
    </r>
    <r>
      <rPr>
        <vertAlign val="superscript"/>
        <sz val="12"/>
        <rFont val="Arial"/>
        <family val="2"/>
        <charset val="162"/>
      </rPr>
      <t>3</t>
    </r>
    <r>
      <rPr>
        <sz val="12"/>
        <rFont val="Arial"/>
        <family val="2"/>
      </rPr>
      <t xml:space="preserve">/yıl
</t>
    </r>
    <r>
      <rPr>
        <b/>
        <sz val="12"/>
        <rFont val="Arial"/>
        <family val="2"/>
        <charset val="162"/>
      </rPr>
      <t>Doğalgaz</t>
    </r>
    <r>
      <rPr>
        <sz val="12"/>
        <rFont val="Arial"/>
        <family val="2"/>
      </rPr>
      <t xml:space="preserve"> Tüketimi için</t>
    </r>
  </si>
  <si>
    <r>
      <t>0 - 800.000</t>
    </r>
    <r>
      <rPr>
        <sz val="12"/>
        <rFont val="Arial"/>
        <family val="2"/>
      </rPr>
      <t xml:space="preserve"> m</t>
    </r>
    <r>
      <rPr>
        <vertAlign val="superscript"/>
        <sz val="12"/>
        <rFont val="Arial"/>
        <family val="2"/>
        <charset val="162"/>
      </rPr>
      <t>3</t>
    </r>
    <r>
      <rPr>
        <sz val="12"/>
        <rFont val="Arial"/>
        <family val="2"/>
      </rPr>
      <t xml:space="preserve">/yıl
</t>
    </r>
    <r>
      <rPr>
        <b/>
        <sz val="12"/>
        <rFont val="Arial"/>
        <family val="2"/>
        <charset val="162"/>
      </rPr>
      <t>Doğalgaz</t>
    </r>
    <r>
      <rPr>
        <sz val="12"/>
        <rFont val="Arial"/>
        <family val="2"/>
      </rPr>
      <t xml:space="preserve"> Tüketimi için</t>
    </r>
  </si>
  <si>
    <t>En Ucuza 
Göre 
Yakıt 
Maliyeti 
İndeksi</t>
  </si>
  <si>
    <t>1,690000 x 1000
7.000 x 0,65</t>
  </si>
  <si>
    <t>NOTLAR: 
Konutlarda kullanılmakta olan cihazlar ısınma amaçlı olarak bireysel mahal ısıtmalarında; kombi, soba vb, merkezi mahal ısıtmalarında ise kalorifer kazanlarıdır ki bu cihazlarda linyit kömür yakıldığı zaman mutfaktaki pişirme amaçlı ısıtma ile banyo ve mutfak için sıcak kullanım suyu temini amaçlı ısıtmalar LPG veya elektrik kullanılarak yapılmak zorundadır. Bu durumda konutlarda 1000 kcal ısı ihtiyacı için gerekli olan toplam yakıt maliyet değerleri sadece doğalgaz kullanımında diğer yakıtlara kıyasla önemli miktarlarda düşmektedir.</t>
  </si>
  <si>
    <r>
      <t>3.</t>
    </r>
    <r>
      <rPr>
        <sz val="11"/>
        <rFont val="Arial"/>
        <family val="2"/>
        <charset val="162"/>
      </rPr>
      <t xml:space="preserve"> İşletme veriminin bir bölümü ortalama verim değerlerinin içerisinde olup, yakıt hazırlama, depolama, işletme giderleri vb. yakıt yakma yan maliyetleri de bu değeri etkilemiştir. Otomatik kontrol kullanımı, bakım ve işletme kalitesi gibi nedenlerle verim yükseltilip, daha uygun maliyetler oluşturulabilir.</t>
    </r>
  </si>
  <si>
    <t>0,949900 x 1000
4731 x 0,65</t>
  </si>
  <si>
    <t>1,109231 x 1000
860 x 0,99</t>
  </si>
  <si>
    <t>0,844331 x 1000
860 x 0,99</t>
  </si>
  <si>
    <t xml:space="preserve">1,927262 x 1000
8250 x 1,07 </t>
  </si>
  <si>
    <t xml:space="preserve">1,638616 x 1000
8250 x 1,07 </t>
  </si>
  <si>
    <t>1,884232 x 1000
8250 x 1,07</t>
  </si>
  <si>
    <t>1,774742 x 1000
8250 x 1,07</t>
  </si>
  <si>
    <t>1,717848 x 1000
8250 x 1,07</t>
  </si>
  <si>
    <t>1,771856 x 1000
8250 x 1,07</t>
  </si>
  <si>
    <t>1,657709 x 1000
8250 x 1,07</t>
  </si>
  <si>
    <t>1,605263 x 1000
8250 x 1,07</t>
  </si>
  <si>
    <t xml:space="preserve">1,810401 x 1000
8250 x 1,07 </t>
  </si>
  <si>
    <t xml:space="preserve">1,726653 x 1000
8250 x 1,07 </t>
  </si>
  <si>
    <t xml:space="preserve">1,619938 x 1000
8250 x 1,07 </t>
  </si>
  <si>
    <t>2,020219 x 1000
8250 x 1,07</t>
  </si>
  <si>
    <t>1,614182 x 1000
8250 x 1,07</t>
  </si>
  <si>
    <t>10,325406 x 1000
11.100 x 1,06</t>
  </si>
  <si>
    <t>10,458334 x 1000
11.000 x 0,90</t>
  </si>
  <si>
    <t xml:space="preserve">27 Mart 2021
Tarihindeki 
Birim Fiyatları </t>
  </si>
  <si>
    <r>
      <t xml:space="preserve">(  30 Mart 2021 </t>
    </r>
    <r>
      <rPr>
        <sz val="12"/>
        <rFont val="Arial"/>
        <family val="2"/>
        <charset val="162"/>
      </rPr>
      <t>tarihinde belirlenmiş</t>
    </r>
    <r>
      <rPr>
        <sz val="18"/>
        <rFont val="Arial"/>
        <family val="2"/>
        <charset val="162"/>
      </rPr>
      <t xml:space="preserve">  </t>
    </r>
    <r>
      <rPr>
        <b/>
        <sz val="18"/>
        <rFont val="Arial"/>
        <family val="2"/>
        <charset val="162"/>
      </rPr>
      <t>KDV DAHİL</t>
    </r>
    <r>
      <rPr>
        <sz val="18"/>
        <rFont val="Arial"/>
        <family val="2"/>
        <charset val="162"/>
      </rPr>
      <t xml:space="preserve"> </t>
    </r>
    <r>
      <rPr>
        <sz val="12"/>
        <rFont val="Arial"/>
        <family val="2"/>
        <charset val="162"/>
      </rPr>
      <t xml:space="preserve">birim fiyatlarla  </t>
    </r>
    <r>
      <rPr>
        <b/>
        <sz val="18"/>
        <rFont val="Arial"/>
        <family val="2"/>
        <charset val="162"/>
      </rPr>
      <t>)</t>
    </r>
  </si>
  <si>
    <r>
      <t xml:space="preserve">30 Mart 2021
</t>
    </r>
    <r>
      <rPr>
        <sz val="12"/>
        <rFont val="Arial"/>
        <family val="2"/>
        <charset val="162"/>
      </rPr>
      <t>Tarihindeki
Birim Fiyat</t>
    </r>
  </si>
  <si>
    <r>
      <t xml:space="preserve">30 Mart 2021 </t>
    </r>
    <r>
      <rPr>
        <b/>
        <sz val="12"/>
        <rFont val="Arial"/>
        <family val="2"/>
        <charset val="162"/>
      </rPr>
      <t xml:space="preserve">
</t>
    </r>
    <r>
      <rPr>
        <sz val="12"/>
        <rFont val="Arial"/>
        <family val="2"/>
        <charset val="162"/>
      </rPr>
      <t>Tarihindeki Fiyatlarla</t>
    </r>
    <r>
      <rPr>
        <b/>
        <sz val="12"/>
        <rFont val="Arial"/>
        <family val="2"/>
        <charset val="162"/>
      </rPr>
      <t xml:space="preserve">
</t>
    </r>
    <r>
      <rPr>
        <b/>
        <sz val="14"/>
        <rFont val="Arial"/>
        <family val="2"/>
        <charset val="162"/>
      </rPr>
      <t>TL/1000 kcal</t>
    </r>
  </si>
  <si>
    <t>30 Mart 2021
27 Mart 2020</t>
  </si>
  <si>
    <r>
      <t xml:space="preserve">29 Mart </t>
    </r>
    <r>
      <rPr>
        <b/>
        <sz val="12"/>
        <rFont val="Arial"/>
        <family val="2"/>
        <charset val="162"/>
      </rPr>
      <t>2021</t>
    </r>
    <r>
      <rPr>
        <sz val="12"/>
        <rFont val="Arial"/>
        <family val="2"/>
        <charset val="162"/>
      </rPr>
      <t xml:space="preserve"> tarihinde</t>
    </r>
  </si>
  <si>
    <r>
      <t xml:space="preserve">30 Mart </t>
    </r>
    <r>
      <rPr>
        <b/>
        <sz val="12"/>
        <rFont val="Arial"/>
        <family val="2"/>
        <charset val="162"/>
      </rPr>
      <t>2020</t>
    </r>
    <r>
      <rPr>
        <sz val="12"/>
        <rFont val="Arial"/>
        <family val="2"/>
        <charset val="162"/>
      </rPr>
      <t xml:space="preserve"> tarihinde</t>
    </r>
  </si>
  <si>
    <r>
      <t>4. Doğalgaz</t>
    </r>
    <r>
      <rPr>
        <sz val="11"/>
        <rFont val="Arial"/>
        <family val="2"/>
        <charset val="162"/>
      </rPr>
      <t xml:space="preserve"> fiyatları 01 Mart 2021 tarihinde yayınlanan, 30 Mart 2021 tarihinde geçerli olan </t>
    </r>
    <r>
      <rPr>
        <b/>
        <sz val="11"/>
        <rFont val="Arial"/>
        <family val="2"/>
        <charset val="162"/>
      </rPr>
      <t xml:space="preserve">BAŞKENTGAZ, BURSAGAZ, ESGAZ,  İGDAŞ </t>
    </r>
    <r>
      <rPr>
        <sz val="11"/>
        <rFont val="Arial"/>
        <family val="2"/>
        <charset val="162"/>
      </rPr>
      <t xml:space="preserve">ve </t>
    </r>
    <r>
      <rPr>
        <b/>
        <sz val="11"/>
        <rFont val="Arial"/>
        <family val="2"/>
        <charset val="162"/>
      </rPr>
      <t xml:space="preserve">İZGAZ GDF SUEZ </t>
    </r>
    <r>
      <rPr>
        <sz val="11"/>
        <rFont val="Arial"/>
        <family val="2"/>
        <charset val="162"/>
      </rPr>
      <t xml:space="preserve">şehir gaz dağıtım şirketlerinin tarifelerinde belirtilen fiyatlardır. </t>
    </r>
    <r>
      <rPr>
        <b/>
        <sz val="11"/>
        <rFont val="Arial"/>
        <family val="2"/>
        <charset val="162"/>
      </rPr>
      <t xml:space="preserve">BURSAGAZ </t>
    </r>
    <r>
      <rPr>
        <sz val="11"/>
        <rFont val="Arial"/>
        <family val="2"/>
        <charset val="162"/>
      </rPr>
      <t xml:space="preserve">ve </t>
    </r>
    <r>
      <rPr>
        <b/>
        <sz val="11"/>
        <rFont val="Arial"/>
        <family val="2"/>
        <charset val="162"/>
      </rPr>
      <t>ESGAZ</t>
    </r>
    <r>
      <rPr>
        <sz val="11"/>
        <rFont val="Arial"/>
        <family val="2"/>
        <charset val="162"/>
      </rPr>
      <t>'ın doğalgaz birim fiyatları Botaş’ın aylık birim fiyatları üzerinden birim hizmet ve amortisman bedeli olan 2,5 cente göre belirlenmektedir ki bu fiyat US Doları bazında her ay ortalama bir değer olarak bildirilmektedir.</t>
    </r>
    <r>
      <rPr>
        <b/>
        <sz val="11"/>
        <rFont val="Arial"/>
        <family val="2"/>
        <charset val="162"/>
      </rPr>
      <t xml:space="preserve"> İGDAŞ, BAŞKENTGAZ </t>
    </r>
    <r>
      <rPr>
        <sz val="11"/>
        <rFont val="Arial"/>
        <family val="2"/>
        <charset val="162"/>
      </rPr>
      <t xml:space="preserve">ve </t>
    </r>
    <r>
      <rPr>
        <b/>
        <sz val="11"/>
        <rFont val="Arial"/>
        <family val="2"/>
        <charset val="162"/>
      </rPr>
      <t>İZGAZ GDF SUEZ</t>
    </r>
    <r>
      <rPr>
        <sz val="11"/>
        <rFont val="Arial"/>
        <family val="2"/>
        <charset val="162"/>
      </rPr>
      <t xml:space="preserve">'deki doğalgaz "birim fiyatları ise aylık ÜFE oranlarının değişimine göre belirlenmekte olup, Ankara'daki </t>
    </r>
    <r>
      <rPr>
        <b/>
        <sz val="11"/>
        <rFont val="Arial"/>
        <family val="2"/>
        <charset val="162"/>
      </rPr>
      <t>BAŞKENTGAZ</t>
    </r>
    <r>
      <rPr>
        <sz val="11"/>
        <rFont val="Arial"/>
        <family val="2"/>
        <charset val="162"/>
      </rPr>
      <t>'ın birim fiyatları ; birim hizmet amortisman bedeli 0,05555 US doları/m3, serbest tüketicilerden alınan taşıma bedeli ise; 0,0077 US doları/m3 üzerinden belirlenip, "www.baskentdogalgaz.com.tr" adresinde yayınlanan günlük fiyattır.</t>
    </r>
    <r>
      <rPr>
        <b/>
        <sz val="11"/>
        <rFont val="NewsGoth Cn BT"/>
        <charset val="162"/>
      </rPr>
      <t/>
    </r>
  </si>
  <si>
    <r>
      <rPr>
        <b/>
        <sz val="11"/>
        <rFont val="Arial"/>
        <family val="2"/>
        <charset val="162"/>
      </rPr>
      <t>5</t>
    </r>
    <r>
      <rPr>
        <sz val="11"/>
        <rFont val="Arial"/>
        <family val="2"/>
        <charset val="162"/>
      </rPr>
      <t xml:space="preserve">.  </t>
    </r>
    <r>
      <rPr>
        <b/>
        <sz val="11"/>
        <rFont val="Arial"/>
        <family val="2"/>
        <charset val="162"/>
      </rPr>
      <t xml:space="preserve"> LPG tüpgaz</t>
    </r>
    <r>
      <rPr>
        <sz val="11"/>
        <rFont val="Arial"/>
        <family val="2"/>
        <charset val="162"/>
      </rPr>
      <t xml:space="preserve"> ve </t>
    </r>
    <r>
      <rPr>
        <b/>
        <sz val="11"/>
        <rFont val="Arial"/>
        <family val="2"/>
        <charset val="162"/>
      </rPr>
      <t>LPG dökmegaz</t>
    </r>
    <r>
      <rPr>
        <sz val="11"/>
        <rFont val="Arial"/>
        <family val="2"/>
        <charset val="162"/>
      </rPr>
      <t xml:space="preserve"> fiyatları 02 Mart 2021 tarihinde yayınlanan, 30 Mart 2021 tarihinde geçerli olan </t>
    </r>
    <r>
      <rPr>
        <b/>
        <sz val="11"/>
        <rFont val="Arial"/>
        <family val="2"/>
        <charset val="162"/>
      </rPr>
      <t>AYGAZ</t>
    </r>
    <r>
      <rPr>
        <sz val="11"/>
        <rFont val="Arial"/>
        <family val="2"/>
        <charset val="162"/>
      </rPr>
      <t xml:space="preserve"> ve </t>
    </r>
    <r>
      <rPr>
        <b/>
        <sz val="11"/>
        <rFont val="Arial"/>
        <family val="2"/>
        <charset val="162"/>
      </rPr>
      <t>İPRAGAZ</t>
    </r>
    <r>
      <rPr>
        <sz val="11"/>
        <rFont val="Arial"/>
        <family val="2"/>
        <charset val="162"/>
      </rPr>
      <t xml:space="preserve"> fiyat sirkülerlerinden alınmış olan fiyatların ortalamasıdır. Miks dökmegazın kullanımında buharlaştırıcı gerekmektedir. Birim fiyatlar belirlenirken işletme maliyetleri gözönüne alınmamıştır. </t>
    </r>
  </si>
  <si>
    <r>
      <t>6.</t>
    </r>
    <r>
      <rPr>
        <sz val="11"/>
        <rFont val="Arial"/>
        <family val="2"/>
        <charset val="162"/>
      </rPr>
      <t xml:space="preserve"> </t>
    </r>
    <r>
      <rPr>
        <b/>
        <sz val="11"/>
        <rFont val="Arial"/>
        <family val="2"/>
        <charset val="162"/>
      </rPr>
      <t xml:space="preserve">Elektrik </t>
    </r>
    <r>
      <rPr>
        <sz val="11"/>
        <rFont val="Arial"/>
        <family val="2"/>
        <charset val="162"/>
      </rPr>
      <t xml:space="preserve">birim fiyatları 01 Ocak 2021 tarihinde yayınlanan, 30 Mart 2021 tarihinde geçerli olan </t>
    </r>
    <r>
      <rPr>
        <b/>
        <sz val="11"/>
        <rFont val="Arial"/>
        <family val="2"/>
        <charset val="162"/>
      </rPr>
      <t>EPDK'nın Elektrik Piyasası Tarife Tabloları</t>
    </r>
    <r>
      <rPr>
        <sz val="11"/>
        <rFont val="Arial"/>
        <family val="2"/>
        <charset val="162"/>
      </rPr>
      <t xml:space="preserve">'ndan alınmış </t>
    </r>
    <r>
      <rPr>
        <b/>
        <sz val="11"/>
        <rFont val="Arial"/>
        <family val="2"/>
        <charset val="162"/>
      </rPr>
      <t>TEDAŞ'ın</t>
    </r>
    <r>
      <rPr>
        <sz val="11"/>
        <rFont val="Arial"/>
        <family val="2"/>
        <charset val="162"/>
      </rPr>
      <t xml:space="preserve"> Diğer Tüm Dağıtım Sistemi Kullanıcıları için (4) Dağıtım Şirketinden Enerji Alan Tüketicilere Tek Terimli ve Tek Zamanlı tarifede belirtilen birim fiyatına; mesken ve ticarethane kullanımında TRT payı (%2) ve enerji fonu için (%1), Belediye Elektrik Tüketim Vergisi (%5) ilave edilmiş, KDV'li fiyattır.Enerji güç bedeli hariç, dağıtım sistem kullanım bedeli dahildir.  Elektrik kullanımındaki ısıtma cihazı elektrikli ısıtıcı olup, ısı pompası kullanımında cihazın COP sistem ve yıllık değerleri kullanılmalıdır.</t>
    </r>
  </si>
  <si>
    <r>
      <rPr>
        <b/>
        <sz val="11"/>
        <rFont val="Arial"/>
        <family val="2"/>
        <charset val="162"/>
      </rPr>
      <t>7.</t>
    </r>
    <r>
      <rPr>
        <sz val="11"/>
        <rFont val="Arial"/>
        <family val="2"/>
        <charset val="162"/>
      </rPr>
      <t xml:space="preserve"> </t>
    </r>
    <r>
      <rPr>
        <b/>
        <sz val="11"/>
        <rFont val="Arial"/>
        <family val="2"/>
        <charset val="162"/>
      </rPr>
      <t>Akaryakı</t>
    </r>
    <r>
      <rPr>
        <sz val="11"/>
        <rFont val="Arial"/>
        <family val="2"/>
        <charset val="162"/>
      </rPr>
      <t>t fiyatları için EPDK tarafından açıklanan ve</t>
    </r>
    <r>
      <rPr>
        <b/>
        <sz val="11"/>
        <rFont val="Arial"/>
        <family val="2"/>
        <charset val="162"/>
      </rPr>
      <t xml:space="preserve"> SHELL TÜRKİYE</t>
    </r>
    <r>
      <rPr>
        <sz val="11"/>
        <rFont val="Arial"/>
        <family val="2"/>
        <charset val="162"/>
      </rPr>
      <t xml:space="preserve"> tarafından tavsiye edilen 30 Mart 2021 tarihli pompa satış fiyatları sirkülerindeki Fuel Save Diesel (motorin) türü için  İstanbul Avrupa Yakasındaki Bakırköy için mahalli akaryakıt KDV'li satış fiyatları alınmıştır. Motorin birim fiyatı "TL/kg" SHELL TÜRKİYE 'nin pompa satış fiyatları sirkülerindeki VP Diesel türü için TL/litre değeri 0,845 dönüşüm katsayısına bölünerek bulunmuştur. Akaryakıt alt ısıl değerleri Tüpraş Teknik Servisler Müdürlüğü'nden 01 Mart 2006 tarininde verilen değerlerdir.</t>
    </r>
  </si>
  <si>
    <r>
      <rPr>
        <b/>
        <sz val="11"/>
        <rFont val="Arial"/>
        <family val="2"/>
        <charset val="162"/>
      </rPr>
      <t>8</t>
    </r>
    <r>
      <rPr>
        <sz val="11"/>
        <rFont val="Arial"/>
        <family val="2"/>
        <charset val="162"/>
      </rPr>
      <t xml:space="preserve">. </t>
    </r>
    <r>
      <rPr>
        <b/>
        <sz val="11"/>
        <rFont val="Arial"/>
        <family val="2"/>
        <charset val="162"/>
      </rPr>
      <t>Yerli linyit kömürü</t>
    </r>
    <r>
      <rPr>
        <sz val="11"/>
        <rFont val="Arial"/>
        <family val="2"/>
        <charset val="162"/>
      </rPr>
      <t xml:space="preserve"> fiyatları 03 Mart 2021 tarihinde geçerli olan, 11 Kasım 2020 tarihli Isınma Amaçlı (Torbalanmış) Kömürlerin listesinde değiştirilerek 01 Ocak 2020 tarihi itibariyle yürürlüğe girdiği belirtilen</t>
    </r>
    <r>
      <rPr>
        <b/>
        <sz val="11"/>
        <rFont val="Arial"/>
        <family val="2"/>
        <charset val="162"/>
      </rPr>
      <t xml:space="preserve"> TKİ - ELİ'</t>
    </r>
    <r>
      <rPr>
        <sz val="11"/>
        <rFont val="Arial"/>
        <family val="2"/>
        <charset val="162"/>
      </rPr>
      <t xml:space="preserve">nin </t>
    </r>
    <r>
      <rPr>
        <b/>
        <sz val="11"/>
        <rFont val="Arial"/>
        <family val="2"/>
        <charset val="162"/>
      </rPr>
      <t>İstanbul Bayi Depo Satış Fiyatı</t>
    </r>
    <r>
      <rPr>
        <sz val="11"/>
        <rFont val="Arial"/>
        <family val="2"/>
        <charset val="162"/>
      </rPr>
      <t xml:space="preserve"> 10-18 mm Yıkanmış Fındık - Torba fiyatı 749 TL/ton (KDV Hariç-nakliye bedeli dahil)dir. Bu kömürlerin alt ısıl değerleri ise ELİ Laboratuvar Şube Müdürlüğü'nün "2012 Yılı Kümülatif Ağırlıklı Komple Analiz Değerleri" tablosundan alınmıştır.</t>
    </r>
  </si>
  <si>
    <r>
      <t>9</t>
    </r>
    <r>
      <rPr>
        <sz val="11"/>
        <rFont val="Arial"/>
        <family val="2"/>
        <charset val="162"/>
      </rPr>
      <t xml:space="preserve">. </t>
    </r>
    <r>
      <rPr>
        <b/>
        <sz val="11"/>
        <rFont val="Arial"/>
        <family val="2"/>
        <charset val="162"/>
      </rPr>
      <t>İthal sibirya kömürü</t>
    </r>
    <r>
      <rPr>
        <sz val="11"/>
        <rFont val="Arial"/>
        <family val="2"/>
        <charset val="162"/>
      </rPr>
      <t xml:space="preserve"> fiyatları </t>
    </r>
    <r>
      <rPr>
        <b/>
        <sz val="11"/>
        <rFont val="Arial"/>
        <family val="2"/>
        <charset val="162"/>
      </rPr>
      <t>Hakan Madencilik</t>
    </r>
    <r>
      <rPr>
        <sz val="11"/>
        <rFont val="Arial"/>
        <family val="2"/>
        <charset val="162"/>
      </rPr>
      <t xml:space="preserve"> şirketinin 03 Mart 2021 tarihinde geçerli olan </t>
    </r>
    <r>
      <rPr>
        <b/>
        <sz val="11"/>
        <rFont val="Arial"/>
        <family val="2"/>
        <charset val="162"/>
      </rPr>
      <t>portakal tipi</t>
    </r>
    <r>
      <rPr>
        <sz val="11"/>
        <rFont val="Arial"/>
        <family val="2"/>
        <charset val="162"/>
      </rPr>
      <t xml:space="preserve"> </t>
    </r>
    <r>
      <rPr>
        <b/>
        <sz val="11"/>
        <rFont val="Arial"/>
        <family val="2"/>
        <charset val="162"/>
      </rPr>
      <t xml:space="preserve">ithal linyit </t>
    </r>
    <r>
      <rPr>
        <sz val="11"/>
        <rFont val="Arial"/>
        <family val="2"/>
        <charset val="162"/>
      </rPr>
      <t>için nakliye ücreti ve KDV dahil bayi satış fiyatı 42,25 TL/25 kg.torba veya 1.690 TL/ton'dur.</t>
    </r>
  </si>
  <si>
    <t>5,920000 x 1000
9.875 x 0,80</t>
  </si>
  <si>
    <t>7,609467 x 1000
10.256 x 0,84</t>
  </si>
</sst>
</file>

<file path=xl/styles.xml><?xml version="1.0" encoding="utf-8"?>
<styleSheet xmlns="http://schemas.openxmlformats.org/spreadsheetml/2006/main">
  <numFmts count="5">
    <numFmt numFmtId="164" formatCode="#,##0.000000"/>
    <numFmt numFmtId="165" formatCode="0.0000"/>
    <numFmt numFmtId="166" formatCode="#,##0.0000"/>
    <numFmt numFmtId="167" formatCode="0.000000"/>
    <numFmt numFmtId="168" formatCode="0.0%"/>
  </numFmts>
  <fonts count="31">
    <font>
      <sz val="10"/>
      <name val="Arial"/>
      <charset val="162"/>
    </font>
    <font>
      <sz val="11"/>
      <color theme="1"/>
      <name val="Calibri"/>
      <family val="2"/>
      <charset val="162"/>
      <scheme val="minor"/>
    </font>
    <font>
      <sz val="11"/>
      <color theme="1"/>
      <name val="Calibri"/>
      <family val="2"/>
      <charset val="162"/>
      <scheme val="minor"/>
    </font>
    <font>
      <b/>
      <sz val="11"/>
      <name val="NewsGoth Cn BT"/>
      <charset val="162"/>
    </font>
    <font>
      <b/>
      <sz val="12"/>
      <name val="Arial"/>
      <family val="2"/>
      <charset val="162"/>
    </font>
    <font>
      <b/>
      <sz val="14"/>
      <name val="Arial"/>
      <family val="2"/>
      <charset val="162"/>
    </font>
    <font>
      <sz val="12"/>
      <name val="Arial"/>
      <family val="2"/>
      <charset val="162"/>
    </font>
    <font>
      <sz val="11"/>
      <name val="Arial"/>
      <family val="2"/>
      <charset val="162"/>
    </font>
    <font>
      <b/>
      <sz val="11"/>
      <name val="Arial"/>
      <family val="2"/>
      <charset val="162"/>
    </font>
    <font>
      <sz val="14"/>
      <name val="Arial"/>
      <family val="2"/>
      <charset val="162"/>
    </font>
    <font>
      <b/>
      <sz val="20"/>
      <name val="Arial"/>
      <family val="2"/>
      <charset val="162"/>
    </font>
    <font>
      <vertAlign val="superscript"/>
      <sz val="11"/>
      <name val="Arial"/>
      <family val="2"/>
      <charset val="162"/>
    </font>
    <font>
      <b/>
      <sz val="16"/>
      <name val="Arial"/>
      <family val="2"/>
      <charset val="162"/>
    </font>
    <font>
      <sz val="16"/>
      <name val="Arial"/>
      <family val="2"/>
      <charset val="162"/>
    </font>
    <font>
      <b/>
      <sz val="24"/>
      <name val="Arial"/>
      <family val="2"/>
      <charset val="162"/>
    </font>
    <font>
      <sz val="10"/>
      <name val="Arial"/>
      <family val="2"/>
      <charset val="162"/>
    </font>
    <font>
      <b/>
      <sz val="18"/>
      <name val="Arial"/>
      <family val="2"/>
      <charset val="162"/>
    </font>
    <font>
      <sz val="18"/>
      <name val="Arial"/>
      <family val="2"/>
      <charset val="162"/>
    </font>
    <font>
      <b/>
      <sz val="13"/>
      <name val="Arial"/>
      <family val="2"/>
      <charset val="162"/>
    </font>
    <font>
      <sz val="13"/>
      <name val="Arial"/>
      <family val="2"/>
      <charset val="162"/>
    </font>
    <font>
      <b/>
      <sz val="22"/>
      <name val="Arial"/>
      <family val="2"/>
      <charset val="162"/>
    </font>
    <font>
      <sz val="13.5"/>
      <name val="Arial"/>
      <family val="2"/>
      <charset val="162"/>
    </font>
    <font>
      <sz val="12"/>
      <name val="Arial"/>
      <family val="2"/>
    </font>
    <font>
      <vertAlign val="superscript"/>
      <sz val="12"/>
      <name val="Arial"/>
      <family val="2"/>
      <charset val="162"/>
    </font>
    <font>
      <b/>
      <sz val="12"/>
      <name val="Arial"/>
      <family val="2"/>
    </font>
    <font>
      <sz val="13.5"/>
      <name val="Arial"/>
      <family val="2"/>
    </font>
    <font>
      <sz val="11"/>
      <name val="Arial"/>
      <family val="2"/>
    </font>
    <font>
      <b/>
      <sz val="16"/>
      <name val="Arial"/>
      <family val="2"/>
    </font>
    <font>
      <vertAlign val="superscript"/>
      <sz val="11"/>
      <name val="Arial"/>
      <family val="2"/>
    </font>
    <font>
      <b/>
      <sz val="20"/>
      <name val="Arial"/>
      <family val="2"/>
    </font>
    <font>
      <b/>
      <sz val="13.5"/>
      <name val="Arial"/>
      <family val="2"/>
      <charset val="162"/>
    </font>
  </fonts>
  <fills count="23">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19FF81"/>
        <bgColor indexed="64"/>
      </patternFill>
    </fill>
    <fill>
      <patternFill patternType="solid">
        <fgColor rgb="FF8BFFBF"/>
        <bgColor indexed="64"/>
      </patternFill>
    </fill>
    <fill>
      <patternFill patternType="solid">
        <fgColor rgb="FF9BE5FF"/>
        <bgColor indexed="64"/>
      </patternFill>
    </fill>
    <fill>
      <patternFill patternType="solid">
        <fgColor rgb="FFC9F1FF"/>
        <bgColor indexed="64"/>
      </patternFill>
    </fill>
    <fill>
      <patternFill patternType="solid">
        <fgColor rgb="FFFFFF85"/>
        <bgColor indexed="64"/>
      </patternFill>
    </fill>
    <fill>
      <patternFill patternType="solid">
        <fgColor theme="9" tint="0.59999389629810485"/>
        <bgColor indexed="64"/>
      </patternFill>
    </fill>
    <fill>
      <patternFill patternType="solid">
        <fgColor rgb="FFFFFFAB"/>
        <bgColor indexed="64"/>
      </patternFill>
    </fill>
    <fill>
      <patternFill patternType="solid">
        <fgColor rgb="FFFF99FF"/>
        <bgColor indexed="64"/>
      </patternFill>
    </fill>
    <fill>
      <patternFill patternType="solid">
        <fgColor rgb="FFFFBDFF"/>
        <bgColor indexed="64"/>
      </patternFill>
    </fill>
    <fill>
      <patternFill patternType="solid">
        <fgColor rgb="FFFBCFAB"/>
        <bgColor indexed="64"/>
      </patternFill>
    </fill>
    <fill>
      <patternFill patternType="solid">
        <fgColor rgb="FFF9B47B"/>
        <bgColor indexed="64"/>
      </patternFill>
    </fill>
    <fill>
      <patternFill patternType="solid">
        <fgColor rgb="FFCDDEF3"/>
        <bgColor indexed="64"/>
      </patternFill>
    </fill>
    <fill>
      <patternFill patternType="solid">
        <fgColor rgb="FFFFFF9F"/>
        <bgColor indexed="64"/>
      </patternFill>
    </fill>
    <fill>
      <patternFill patternType="solid">
        <fgColor rgb="FFFFFFBD"/>
        <bgColor indexed="64"/>
      </patternFill>
    </fill>
    <fill>
      <patternFill patternType="solid">
        <fgColor rgb="FFFFFF01"/>
        <bgColor indexed="64"/>
      </patternFill>
    </fill>
    <fill>
      <patternFill patternType="solid">
        <fgColor rgb="FFFFFF61"/>
        <bgColor indexed="64"/>
      </patternFill>
    </fill>
  </fills>
  <borders count="76">
    <border>
      <left/>
      <right/>
      <top/>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s>
  <cellStyleXfs count="7">
    <xf numFmtId="0" fontId="0" fillId="0" borderId="0"/>
    <xf numFmtId="0" fontId="2" fillId="0" borderId="0"/>
    <xf numFmtId="0" fontId="15" fillId="0" borderId="0"/>
    <xf numFmtId="0" fontId="1" fillId="0" borderId="0"/>
    <xf numFmtId="0" fontId="1" fillId="0" borderId="0"/>
    <xf numFmtId="0" fontId="1" fillId="0" borderId="0"/>
    <xf numFmtId="0" fontId="1" fillId="0" borderId="0"/>
  </cellStyleXfs>
  <cellXfs count="273">
    <xf numFmtId="0" fontId="0" fillId="0" borderId="0" xfId="0"/>
    <xf numFmtId="0" fontId="15" fillId="0" borderId="0" xfId="0" applyFont="1" applyFill="1"/>
    <xf numFmtId="0" fontId="9" fillId="0" borderId="0" xfId="0" applyFont="1" applyFill="1"/>
    <xf numFmtId="164" fontId="15" fillId="0" borderId="0" xfId="0" applyNumberFormat="1" applyFont="1" applyFill="1" applyAlignment="1">
      <alignment horizontal="center"/>
    </xf>
    <xf numFmtId="0" fontId="15" fillId="0" borderId="0" xfId="0" applyFont="1" applyFill="1" applyBorder="1" applyAlignment="1">
      <alignment horizontal="left"/>
    </xf>
    <xf numFmtId="166" fontId="15" fillId="0" borderId="0" xfId="0" applyNumberFormat="1" applyFont="1" applyFill="1"/>
    <xf numFmtId="0" fontId="15" fillId="0" borderId="0" xfId="0" applyFont="1" applyFill="1" applyAlignment="1">
      <alignment horizontal="center"/>
    </xf>
    <xf numFmtId="0" fontId="19" fillId="0" borderId="0" xfId="0" applyFont="1" applyFill="1"/>
    <xf numFmtId="0" fontId="19" fillId="0" borderId="0" xfId="0" applyFont="1" applyFill="1" applyAlignment="1">
      <alignment horizontal="left"/>
    </xf>
    <xf numFmtId="0" fontId="18" fillId="0" borderId="0" xfId="0" applyFont="1" applyFill="1"/>
    <xf numFmtId="0" fontId="7" fillId="0" borderId="1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25" fillId="0" borderId="0" xfId="0" applyFont="1" applyFill="1"/>
    <xf numFmtId="0" fontId="25" fillId="8" borderId="69" xfId="0" applyFont="1" applyFill="1" applyBorder="1" applyAlignment="1">
      <alignment horizontal="center" vertical="center"/>
    </xf>
    <xf numFmtId="0" fontId="5" fillId="8" borderId="10"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9" fillId="8" borderId="5" xfId="0" applyFont="1" applyFill="1" applyBorder="1" applyAlignment="1">
      <alignment horizontal="center" vertical="center" wrapText="1"/>
    </xf>
    <xf numFmtId="0" fontId="9" fillId="8" borderId="5" xfId="0" applyFont="1" applyFill="1" applyBorder="1" applyAlignment="1">
      <alignment vertical="center" wrapText="1"/>
    </xf>
    <xf numFmtId="9" fontId="9" fillId="8" borderId="12" xfId="0" applyNumberFormat="1" applyFont="1" applyFill="1" applyBorder="1" applyAlignment="1">
      <alignment horizontal="center" vertical="center"/>
    </xf>
    <xf numFmtId="0" fontId="7" fillId="8" borderId="8" xfId="0" applyFont="1" applyFill="1" applyBorder="1" applyAlignment="1">
      <alignment horizontal="center" vertical="center" wrapText="1"/>
    </xf>
    <xf numFmtId="167" fontId="12" fillId="8" borderId="9" xfId="0" applyNumberFormat="1" applyFont="1" applyFill="1" applyBorder="1" applyAlignment="1">
      <alignment horizontal="center" vertical="center"/>
    </xf>
    <xf numFmtId="1" fontId="10" fillId="8" borderId="59" xfId="0" applyNumberFormat="1" applyFont="1" applyFill="1" applyBorder="1" applyAlignment="1">
      <alignment horizontal="center" vertical="center"/>
    </xf>
    <xf numFmtId="0" fontId="19" fillId="0" borderId="0" xfId="0" applyFont="1" applyFill="1" applyAlignment="1">
      <alignment horizontal="left" vertical="center"/>
    </xf>
    <xf numFmtId="0" fontId="25" fillId="9" borderId="69" xfId="0" applyFont="1" applyFill="1" applyBorder="1" applyAlignment="1">
      <alignment horizontal="center" vertical="center"/>
    </xf>
    <xf numFmtId="0" fontId="5" fillId="9" borderId="7"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4" xfId="0" applyFont="1" applyFill="1" applyBorder="1" applyAlignment="1">
      <alignment vertical="center" wrapText="1"/>
    </xf>
    <xf numFmtId="9" fontId="9" fillId="9" borderId="9" xfId="0" applyNumberFormat="1" applyFont="1" applyFill="1" applyBorder="1" applyAlignment="1">
      <alignment horizontal="center" vertical="center"/>
    </xf>
    <xf numFmtId="0" fontId="7" fillId="9" borderId="6" xfId="0" applyFont="1" applyFill="1" applyBorder="1" applyAlignment="1">
      <alignment horizontal="center" vertical="center" wrapText="1"/>
    </xf>
    <xf numFmtId="167" fontId="12" fillId="9" borderId="12" xfId="0" applyNumberFormat="1" applyFont="1" applyFill="1" applyBorder="1" applyAlignment="1">
      <alignment horizontal="center" vertical="center"/>
    </xf>
    <xf numFmtId="1" fontId="10" fillId="9" borderId="60" xfId="0" applyNumberFormat="1" applyFont="1" applyFill="1" applyBorder="1" applyAlignment="1">
      <alignment horizontal="center" vertical="center"/>
    </xf>
    <xf numFmtId="0" fontId="7" fillId="9" borderId="5" xfId="0" applyFont="1" applyFill="1" applyBorder="1" applyAlignment="1">
      <alignment vertical="center" wrapText="1"/>
    </xf>
    <xf numFmtId="0" fontId="25" fillId="10" borderId="68" xfId="0" applyFont="1" applyFill="1" applyBorder="1" applyAlignment="1">
      <alignment horizontal="center" vertical="center"/>
    </xf>
    <xf numFmtId="0" fontId="4" fillId="10" borderId="10" xfId="0" applyFont="1" applyFill="1" applyBorder="1" applyAlignment="1">
      <alignment horizontal="center" vertical="center" wrapText="1"/>
    </xf>
    <xf numFmtId="0" fontId="9" fillId="10" borderId="3" xfId="0" applyFont="1" applyFill="1" applyBorder="1" applyAlignment="1">
      <alignment horizontal="center" vertical="center" wrapText="1"/>
    </xf>
    <xf numFmtId="0" fontId="9" fillId="10" borderId="13" xfId="0" applyFont="1" applyFill="1" applyBorder="1" applyAlignment="1">
      <alignment horizontal="center" vertical="center" wrapText="1"/>
    </xf>
    <xf numFmtId="3" fontId="9" fillId="10" borderId="4" xfId="0" applyNumberFormat="1" applyFont="1" applyFill="1" applyBorder="1" applyAlignment="1">
      <alignment vertical="center" wrapText="1"/>
    </xf>
    <xf numFmtId="9" fontId="9" fillId="10" borderId="9" xfId="0" applyNumberFormat="1" applyFont="1" applyFill="1" applyBorder="1" applyAlignment="1">
      <alignment horizontal="center" vertical="center"/>
    </xf>
    <xf numFmtId="0" fontId="7" fillId="10" borderId="6" xfId="0" applyFont="1" applyFill="1" applyBorder="1" applyAlignment="1">
      <alignment horizontal="center" vertical="center" wrapText="1"/>
    </xf>
    <xf numFmtId="167" fontId="12" fillId="10" borderId="9" xfId="0" applyNumberFormat="1" applyFont="1" applyFill="1" applyBorder="1" applyAlignment="1">
      <alignment horizontal="center" vertical="center"/>
    </xf>
    <xf numFmtId="3" fontId="10" fillId="10" borderId="60" xfId="0" applyNumberFormat="1" applyFont="1" applyFill="1" applyBorder="1" applyAlignment="1">
      <alignment horizontal="center" vertical="center"/>
    </xf>
    <xf numFmtId="3" fontId="7" fillId="10" borderId="5" xfId="0" applyNumberFormat="1" applyFont="1" applyFill="1" applyBorder="1" applyAlignment="1">
      <alignment vertical="center" wrapText="1"/>
    </xf>
    <xf numFmtId="0" fontId="25" fillId="11" borderId="68" xfId="0" applyFont="1" applyFill="1" applyBorder="1" applyAlignment="1">
      <alignment horizontal="center" vertical="center"/>
    </xf>
    <xf numFmtId="0" fontId="6" fillId="11" borderId="11" xfId="0" applyFont="1" applyFill="1" applyBorder="1" applyAlignment="1">
      <alignment horizontal="center" vertical="center" wrapText="1"/>
    </xf>
    <xf numFmtId="0" fontId="22" fillId="11" borderId="68" xfId="0" applyFont="1" applyFill="1" applyBorder="1" applyAlignment="1">
      <alignment horizontal="center" vertical="center" wrapText="1"/>
    </xf>
    <xf numFmtId="0" fontId="25" fillId="11" borderId="60" xfId="0" applyFont="1" applyFill="1" applyBorder="1" applyAlignment="1">
      <alignment horizontal="center" vertical="center" wrapText="1"/>
    </xf>
    <xf numFmtId="3" fontId="6" fillId="11" borderId="5" xfId="0" applyNumberFormat="1" applyFont="1" applyFill="1" applyBorder="1" applyAlignment="1">
      <alignment vertical="center" wrapText="1"/>
    </xf>
    <xf numFmtId="9" fontId="25" fillId="11" borderId="12" xfId="0" applyNumberFormat="1" applyFont="1" applyFill="1" applyBorder="1" applyAlignment="1">
      <alignment horizontal="center" vertical="center"/>
    </xf>
    <xf numFmtId="0" fontId="26" fillId="11" borderId="8" xfId="0" applyFont="1" applyFill="1" applyBorder="1" applyAlignment="1">
      <alignment horizontal="center" vertical="center" wrapText="1"/>
    </xf>
    <xf numFmtId="167" fontId="27" fillId="11" borderId="12" xfId="0" applyNumberFormat="1" applyFont="1" applyFill="1" applyBorder="1" applyAlignment="1">
      <alignment horizontal="center" vertical="center"/>
    </xf>
    <xf numFmtId="3" fontId="29" fillId="11" borderId="60" xfId="0" applyNumberFormat="1" applyFont="1" applyFill="1" applyBorder="1" applyAlignment="1">
      <alignment horizontal="center" vertical="center"/>
    </xf>
    <xf numFmtId="166" fontId="26" fillId="11" borderId="5" xfId="0" applyNumberFormat="1" applyFont="1" applyFill="1" applyBorder="1" applyAlignment="1">
      <alignment vertical="center" wrapText="1"/>
    </xf>
    <xf numFmtId="0" fontId="25" fillId="11" borderId="69" xfId="0" applyFont="1" applyFill="1" applyBorder="1" applyAlignment="1">
      <alignment horizontal="center" vertical="center"/>
    </xf>
    <xf numFmtId="0" fontId="4" fillId="11" borderId="11" xfId="0" applyFont="1" applyFill="1" applyBorder="1" applyAlignment="1">
      <alignment horizontal="center" vertical="center" wrapText="1"/>
    </xf>
    <xf numFmtId="0" fontId="25" fillId="7" borderId="67" xfId="0" applyFont="1" applyFill="1" applyBorder="1" applyAlignment="1">
      <alignment horizontal="center" vertical="center"/>
    </xf>
    <xf numFmtId="0" fontId="5" fillId="7" borderId="62" xfId="0" applyFont="1" applyFill="1" applyBorder="1" applyAlignment="1">
      <alignment horizontal="center" vertical="center" wrapText="1"/>
    </xf>
    <xf numFmtId="0" fontId="9" fillId="7" borderId="63" xfId="0" applyFont="1" applyFill="1" applyBorder="1" applyAlignment="1">
      <alignment horizontal="center" vertical="center" wrapText="1"/>
    </xf>
    <xf numFmtId="0" fontId="9" fillId="7" borderId="64" xfId="0" applyFont="1" applyFill="1" applyBorder="1" applyAlignment="1">
      <alignment horizontal="center" vertical="center" wrapText="1"/>
    </xf>
    <xf numFmtId="0" fontId="9" fillId="7" borderId="64" xfId="0" applyFont="1" applyFill="1" applyBorder="1" applyAlignment="1">
      <alignment vertical="center" wrapText="1"/>
    </xf>
    <xf numFmtId="9" fontId="9" fillId="7" borderId="65" xfId="0" applyNumberFormat="1" applyFont="1" applyFill="1" applyBorder="1" applyAlignment="1">
      <alignment horizontal="center" vertical="center"/>
    </xf>
    <xf numFmtId="0" fontId="7" fillId="7" borderId="61" xfId="0" applyFont="1" applyFill="1" applyBorder="1" applyAlignment="1">
      <alignment horizontal="center" vertical="center" wrapText="1"/>
    </xf>
    <xf numFmtId="167" fontId="12" fillId="7" borderId="65" xfId="0" applyNumberFormat="1" applyFont="1" applyFill="1" applyBorder="1" applyAlignment="1">
      <alignment horizontal="center" vertical="center"/>
    </xf>
    <xf numFmtId="1" fontId="10" fillId="7" borderId="66" xfId="0" applyNumberFormat="1" applyFont="1" applyFill="1" applyBorder="1" applyAlignment="1">
      <alignment horizontal="center" vertical="center"/>
    </xf>
    <xf numFmtId="0" fontId="7" fillId="7" borderId="64" xfId="0" applyFont="1" applyFill="1" applyBorder="1" applyAlignment="1">
      <alignment vertical="center" wrapText="1"/>
    </xf>
    <xf numFmtId="0" fontId="25" fillId="13" borderId="68" xfId="0" applyFont="1" applyFill="1" applyBorder="1" applyAlignment="1">
      <alignment horizontal="center" vertical="center"/>
    </xf>
    <xf numFmtId="0" fontId="22" fillId="13" borderId="68" xfId="0" applyFont="1" applyFill="1" applyBorder="1" applyAlignment="1">
      <alignment horizontal="center" vertical="center" wrapText="1"/>
    </xf>
    <xf numFmtId="0" fontId="25" fillId="13" borderId="60" xfId="0" applyFont="1" applyFill="1" applyBorder="1" applyAlignment="1">
      <alignment horizontal="center" vertical="center" wrapText="1"/>
    </xf>
    <xf numFmtId="3" fontId="6" fillId="13" borderId="5" xfId="0" applyNumberFormat="1" applyFont="1" applyFill="1" applyBorder="1" applyAlignment="1">
      <alignment vertical="center" wrapText="1"/>
    </xf>
    <xf numFmtId="9" fontId="25" fillId="13" borderId="12" xfId="0" applyNumberFormat="1" applyFont="1" applyFill="1" applyBorder="1" applyAlignment="1">
      <alignment horizontal="center" vertical="center"/>
    </xf>
    <xf numFmtId="0" fontId="26" fillId="13" borderId="8" xfId="0" applyFont="1" applyFill="1" applyBorder="1" applyAlignment="1">
      <alignment horizontal="center" vertical="center" wrapText="1"/>
    </xf>
    <xf numFmtId="167" fontId="27" fillId="13" borderId="12" xfId="0" applyNumberFormat="1" applyFont="1" applyFill="1" applyBorder="1" applyAlignment="1">
      <alignment horizontal="center" vertical="center"/>
    </xf>
    <xf numFmtId="3" fontId="29" fillId="13" borderId="60" xfId="0" applyNumberFormat="1" applyFont="1" applyFill="1" applyBorder="1" applyAlignment="1">
      <alignment horizontal="center" vertical="center"/>
    </xf>
    <xf numFmtId="166" fontId="26" fillId="13" borderId="5" xfId="0" applyNumberFormat="1" applyFont="1" applyFill="1" applyBorder="1" applyAlignment="1">
      <alignment vertical="center" wrapText="1"/>
    </xf>
    <xf numFmtId="0" fontId="24" fillId="13" borderId="11" xfId="0" applyFont="1" applyFill="1" applyBorder="1" applyAlignment="1">
      <alignment horizontal="center" vertical="center" wrapText="1"/>
    </xf>
    <xf numFmtId="164" fontId="30" fillId="13" borderId="12" xfId="0" applyNumberFormat="1" applyFont="1" applyFill="1" applyBorder="1" applyAlignment="1">
      <alignment horizontal="right" vertical="center" wrapText="1"/>
    </xf>
    <xf numFmtId="164" fontId="30" fillId="11" borderId="12" xfId="0" applyNumberFormat="1" applyFont="1" applyFill="1" applyBorder="1" applyAlignment="1">
      <alignment horizontal="right" vertical="center" wrapText="1"/>
    </xf>
    <xf numFmtId="164" fontId="5" fillId="10" borderId="12" xfId="0" applyNumberFormat="1" applyFont="1" applyFill="1" applyBorder="1" applyAlignment="1">
      <alignment horizontal="right" vertical="center" wrapText="1"/>
    </xf>
    <xf numFmtId="0" fontId="7" fillId="8" borderId="4" xfId="0" applyFont="1" applyFill="1" applyBorder="1" applyAlignment="1">
      <alignment vertical="center" wrapText="1"/>
    </xf>
    <xf numFmtId="164" fontId="5" fillId="9" borderId="9" xfId="0" applyNumberFormat="1" applyFont="1" applyFill="1" applyBorder="1" applyAlignment="1">
      <alignment horizontal="right" vertical="center" wrapText="1"/>
    </xf>
    <xf numFmtId="0" fontId="25" fillId="14" borderId="14" xfId="0" applyFont="1" applyFill="1" applyBorder="1" applyAlignment="1">
      <alignment horizontal="center" vertical="center"/>
    </xf>
    <xf numFmtId="0" fontId="5" fillId="14" borderId="15" xfId="0" applyFont="1" applyFill="1" applyBorder="1" applyAlignment="1">
      <alignment horizontal="center" vertical="center" wrapText="1"/>
    </xf>
    <xf numFmtId="0" fontId="9" fillId="14" borderId="18" xfId="0" applyFont="1" applyFill="1" applyBorder="1" applyAlignment="1">
      <alignment horizontal="center" vertical="center" wrapText="1"/>
    </xf>
    <xf numFmtId="0" fontId="9" fillId="14" borderId="1" xfId="0" applyFont="1" applyFill="1" applyBorder="1" applyAlignment="1">
      <alignment horizontal="center" vertical="center" wrapText="1"/>
    </xf>
    <xf numFmtId="0" fontId="9" fillId="14" borderId="1" xfId="0" applyFont="1" applyFill="1" applyBorder="1" applyAlignment="1">
      <alignment vertical="center" wrapText="1"/>
    </xf>
    <xf numFmtId="9" fontId="9" fillId="14" borderId="16" xfId="0" applyNumberFormat="1" applyFont="1" applyFill="1" applyBorder="1" applyAlignment="1">
      <alignment horizontal="center" vertical="center"/>
    </xf>
    <xf numFmtId="0" fontId="7" fillId="14" borderId="17" xfId="0" applyFont="1" applyFill="1" applyBorder="1" applyAlignment="1">
      <alignment horizontal="center" vertical="center" wrapText="1"/>
    </xf>
    <xf numFmtId="167" fontId="12" fillId="14" borderId="16" xfId="0" applyNumberFormat="1" applyFont="1" applyFill="1" applyBorder="1" applyAlignment="1">
      <alignment horizontal="center" vertical="center"/>
    </xf>
    <xf numFmtId="1" fontId="10" fillId="14" borderId="29" xfId="0" applyNumberFormat="1" applyFont="1" applyFill="1" applyBorder="1" applyAlignment="1">
      <alignment horizontal="center" vertical="center"/>
    </xf>
    <xf numFmtId="0" fontId="7" fillId="14" borderId="1" xfId="0" applyFont="1" applyFill="1" applyBorder="1" applyAlignment="1">
      <alignment vertical="center" wrapText="1"/>
    </xf>
    <xf numFmtId="0" fontId="25" fillId="15" borderId="68" xfId="0" applyFont="1" applyFill="1" applyBorder="1" applyAlignment="1">
      <alignment horizontal="center" vertical="center"/>
    </xf>
    <xf numFmtId="0" fontId="5" fillId="15" borderId="10" xfId="0" applyFont="1" applyFill="1" applyBorder="1" applyAlignment="1">
      <alignment horizontal="center" vertical="center" wrapText="1"/>
    </xf>
    <xf numFmtId="0" fontId="9" fillId="15" borderId="3" xfId="0" applyFont="1" applyFill="1" applyBorder="1" applyAlignment="1">
      <alignment horizontal="center" vertical="center" wrapText="1"/>
    </xf>
    <xf numFmtId="0" fontId="9" fillId="15" borderId="5" xfId="0" applyFont="1" applyFill="1" applyBorder="1" applyAlignment="1">
      <alignment horizontal="center" vertical="center" wrapText="1"/>
    </xf>
    <xf numFmtId="0" fontId="9" fillId="15" borderId="5" xfId="0" applyFont="1" applyFill="1" applyBorder="1" applyAlignment="1">
      <alignment vertical="center" wrapText="1"/>
    </xf>
    <xf numFmtId="9" fontId="9" fillId="15" borderId="12" xfId="0" applyNumberFormat="1" applyFont="1" applyFill="1" applyBorder="1" applyAlignment="1">
      <alignment horizontal="center" vertical="center"/>
    </xf>
    <xf numFmtId="0" fontId="7" fillId="15" borderId="8" xfId="0" applyFont="1" applyFill="1" applyBorder="1" applyAlignment="1">
      <alignment horizontal="center" vertical="center" wrapText="1"/>
    </xf>
    <xf numFmtId="167" fontId="12" fillId="15" borderId="12" xfId="0" applyNumberFormat="1" applyFont="1" applyFill="1" applyBorder="1" applyAlignment="1">
      <alignment horizontal="center" vertical="center"/>
    </xf>
    <xf numFmtId="1" fontId="10" fillId="15" borderId="60" xfId="0" applyNumberFormat="1" applyFont="1" applyFill="1" applyBorder="1" applyAlignment="1">
      <alignment horizontal="center" vertical="center"/>
    </xf>
    <xf numFmtId="0" fontId="7" fillId="15" borderId="5" xfId="0" applyFont="1" applyFill="1" applyBorder="1" applyAlignment="1">
      <alignment vertical="center" wrapText="1"/>
    </xf>
    <xf numFmtId="0" fontId="25" fillId="16" borderId="68" xfId="0" applyFont="1" applyFill="1" applyBorder="1" applyAlignment="1">
      <alignment horizontal="center" vertical="center"/>
    </xf>
    <xf numFmtId="0" fontId="5" fillId="16" borderId="10" xfId="0" applyFont="1" applyFill="1" applyBorder="1" applyAlignment="1">
      <alignment horizontal="center" vertical="center" wrapText="1"/>
    </xf>
    <xf numFmtId="0" fontId="6" fillId="16" borderId="3" xfId="0" applyFont="1" applyFill="1" applyBorder="1" applyAlignment="1">
      <alignment horizontal="center" vertical="center" wrapText="1"/>
    </xf>
    <xf numFmtId="0" fontId="9" fillId="16" borderId="5" xfId="0" applyFont="1" applyFill="1" applyBorder="1" applyAlignment="1">
      <alignment horizontal="center" vertical="center" wrapText="1"/>
    </xf>
    <xf numFmtId="164" fontId="5" fillId="16" borderId="12" xfId="0" applyNumberFormat="1" applyFont="1" applyFill="1" applyBorder="1" applyAlignment="1">
      <alignment horizontal="right" vertical="center" wrapText="1"/>
    </xf>
    <xf numFmtId="0" fontId="9" fillId="16" borderId="5" xfId="0" applyFont="1" applyFill="1" applyBorder="1" applyAlignment="1">
      <alignment vertical="center" wrapText="1"/>
    </xf>
    <xf numFmtId="9" fontId="9" fillId="16" borderId="12" xfId="0" applyNumberFormat="1" applyFont="1" applyFill="1" applyBorder="1" applyAlignment="1">
      <alignment horizontal="center" vertical="center"/>
    </xf>
    <xf numFmtId="0" fontId="7" fillId="16" borderId="8" xfId="0" applyFont="1" applyFill="1" applyBorder="1" applyAlignment="1">
      <alignment horizontal="center" vertical="center" wrapText="1"/>
    </xf>
    <xf numFmtId="167" fontId="12" fillId="16" borderId="9" xfId="0" applyNumberFormat="1" applyFont="1" applyFill="1" applyBorder="1" applyAlignment="1">
      <alignment horizontal="center" vertical="center"/>
    </xf>
    <xf numFmtId="1" fontId="10" fillId="16" borderId="59" xfId="0" applyNumberFormat="1" applyFont="1" applyFill="1" applyBorder="1" applyAlignment="1">
      <alignment horizontal="center" vertical="center"/>
    </xf>
    <xf numFmtId="0" fontId="7" fillId="16" borderId="5" xfId="0" applyFont="1" applyFill="1" applyBorder="1" applyAlignment="1">
      <alignment vertical="center" wrapText="1"/>
    </xf>
    <xf numFmtId="0" fontId="25" fillId="17" borderId="68" xfId="0" applyFont="1" applyFill="1" applyBorder="1" applyAlignment="1">
      <alignment horizontal="center" vertical="center"/>
    </xf>
    <xf numFmtId="0" fontId="5" fillId="17" borderId="62" xfId="0" applyFont="1" applyFill="1" applyBorder="1" applyAlignment="1">
      <alignment horizontal="center" vertical="center" wrapText="1"/>
    </xf>
    <xf numFmtId="0" fontId="6" fillId="17" borderId="63" xfId="0" applyFont="1" applyFill="1" applyBorder="1" applyAlignment="1">
      <alignment horizontal="center" vertical="center" wrapText="1"/>
    </xf>
    <xf numFmtId="0" fontId="9" fillId="17" borderId="64" xfId="0" applyFont="1" applyFill="1" applyBorder="1" applyAlignment="1">
      <alignment horizontal="center" vertical="center" wrapText="1"/>
    </xf>
    <xf numFmtId="164" fontId="5" fillId="17" borderId="65" xfId="0" applyNumberFormat="1" applyFont="1" applyFill="1" applyBorder="1" applyAlignment="1">
      <alignment horizontal="right" vertical="center" wrapText="1"/>
    </xf>
    <xf numFmtId="0" fontId="9" fillId="17" borderId="64" xfId="0" applyFont="1" applyFill="1" applyBorder="1" applyAlignment="1">
      <alignment vertical="center" wrapText="1"/>
    </xf>
    <xf numFmtId="9" fontId="9" fillId="17" borderId="65" xfId="0" applyNumberFormat="1" applyFont="1" applyFill="1" applyBorder="1" applyAlignment="1">
      <alignment horizontal="center" vertical="center"/>
    </xf>
    <xf numFmtId="0" fontId="7" fillId="17" borderId="61" xfId="0" applyFont="1" applyFill="1" applyBorder="1" applyAlignment="1">
      <alignment horizontal="center" vertical="center" wrapText="1"/>
    </xf>
    <xf numFmtId="167" fontId="12" fillId="17" borderId="12" xfId="0" applyNumberFormat="1" applyFont="1" applyFill="1" applyBorder="1" applyAlignment="1">
      <alignment horizontal="center" vertical="center"/>
    </xf>
    <xf numFmtId="1" fontId="10" fillId="17" borderId="60" xfId="0" applyNumberFormat="1" applyFont="1" applyFill="1" applyBorder="1" applyAlignment="1">
      <alignment horizontal="center" vertical="center"/>
    </xf>
    <xf numFmtId="0" fontId="7" fillId="17" borderId="5" xfId="0" applyFont="1" applyFill="1" applyBorder="1" applyAlignment="1">
      <alignment vertical="center" wrapText="1"/>
    </xf>
    <xf numFmtId="168" fontId="12" fillId="16" borderId="10" xfId="0" applyNumberFormat="1" applyFont="1" applyFill="1" applyBorder="1" applyAlignment="1">
      <alignment horizontal="center" vertical="center"/>
    </xf>
    <xf numFmtId="168" fontId="12" fillId="17" borderId="10" xfId="0" applyNumberFormat="1" applyFont="1" applyFill="1" applyBorder="1" applyAlignment="1">
      <alignment horizontal="center" vertical="center"/>
    </xf>
    <xf numFmtId="168" fontId="12" fillId="13" borderId="10" xfId="0" applyNumberFormat="1" applyFont="1" applyFill="1" applyBorder="1" applyAlignment="1">
      <alignment horizontal="center" vertical="center"/>
    </xf>
    <xf numFmtId="168" fontId="12" fillId="11" borderId="10" xfId="0" applyNumberFormat="1" applyFont="1" applyFill="1" applyBorder="1" applyAlignment="1">
      <alignment horizontal="center" vertical="center"/>
    </xf>
    <xf numFmtId="168" fontId="12" fillId="10" borderId="10" xfId="0" applyNumberFormat="1" applyFont="1" applyFill="1" applyBorder="1" applyAlignment="1">
      <alignment horizontal="center" vertical="center"/>
    </xf>
    <xf numFmtId="168" fontId="12" fillId="9" borderId="7" xfId="0" applyNumberFormat="1" applyFont="1" applyFill="1" applyBorder="1" applyAlignment="1">
      <alignment horizontal="center" vertical="center"/>
    </xf>
    <xf numFmtId="168" fontId="12" fillId="7" borderId="62" xfId="0" applyNumberFormat="1" applyFont="1" applyFill="1" applyBorder="1" applyAlignment="1">
      <alignment horizontal="center" vertical="center"/>
    </xf>
    <xf numFmtId="168" fontId="12" fillId="8" borderId="7" xfId="0" applyNumberFormat="1" applyFont="1" applyFill="1" applyBorder="1" applyAlignment="1">
      <alignment horizontal="center" vertical="center"/>
    </xf>
    <xf numFmtId="168" fontId="12" fillId="14" borderId="15" xfId="0" applyNumberFormat="1" applyFont="1" applyFill="1" applyBorder="1" applyAlignment="1">
      <alignment horizontal="center" vertical="center"/>
    </xf>
    <xf numFmtId="168" fontId="12" fillId="15" borderId="10" xfId="0" applyNumberFormat="1" applyFont="1" applyFill="1" applyBorder="1" applyAlignment="1">
      <alignment horizontal="center" vertical="center"/>
    </xf>
    <xf numFmtId="0" fontId="25" fillId="20" borderId="68" xfId="0" applyFont="1" applyFill="1" applyBorder="1" applyAlignment="1">
      <alignment horizontal="center" vertical="center"/>
    </xf>
    <xf numFmtId="0" fontId="22" fillId="20" borderId="68" xfId="0" applyFont="1" applyFill="1" applyBorder="1" applyAlignment="1">
      <alignment horizontal="center" vertical="center" wrapText="1"/>
    </xf>
    <xf numFmtId="0" fontId="25" fillId="20" borderId="60" xfId="0" applyFont="1" applyFill="1" applyBorder="1" applyAlignment="1">
      <alignment horizontal="center" vertical="center" wrapText="1"/>
    </xf>
    <xf numFmtId="164" fontId="30" fillId="20" borderId="12" xfId="0" applyNumberFormat="1" applyFont="1" applyFill="1" applyBorder="1" applyAlignment="1">
      <alignment horizontal="right" vertical="center" wrapText="1"/>
    </xf>
    <xf numFmtId="3" fontId="6" fillId="20" borderId="5" xfId="0" applyNumberFormat="1" applyFont="1" applyFill="1" applyBorder="1" applyAlignment="1">
      <alignment vertical="center" wrapText="1"/>
    </xf>
    <xf numFmtId="9" fontId="25" fillId="20" borderId="12" xfId="0" applyNumberFormat="1" applyFont="1" applyFill="1" applyBorder="1" applyAlignment="1">
      <alignment horizontal="center" vertical="center"/>
    </xf>
    <xf numFmtId="0" fontId="26" fillId="20" borderId="8" xfId="0" applyFont="1" applyFill="1" applyBorder="1" applyAlignment="1">
      <alignment horizontal="center" vertical="center" wrapText="1"/>
    </xf>
    <xf numFmtId="167" fontId="27" fillId="20" borderId="12" xfId="0" applyNumberFormat="1" applyFont="1" applyFill="1" applyBorder="1" applyAlignment="1">
      <alignment horizontal="center" vertical="center"/>
    </xf>
    <xf numFmtId="3" fontId="29" fillId="20" borderId="60" xfId="0" applyNumberFormat="1" applyFont="1" applyFill="1" applyBorder="1" applyAlignment="1">
      <alignment horizontal="center" vertical="center"/>
    </xf>
    <xf numFmtId="166" fontId="26" fillId="20" borderId="5" xfId="0" applyNumberFormat="1" applyFont="1" applyFill="1" applyBorder="1" applyAlignment="1">
      <alignment vertical="center" wrapText="1"/>
    </xf>
    <xf numFmtId="168" fontId="12" fillId="20" borderId="10" xfId="0" applyNumberFormat="1" applyFont="1" applyFill="1" applyBorder="1" applyAlignment="1">
      <alignment horizontal="center" vertical="center"/>
    </xf>
    <xf numFmtId="0" fontId="24" fillId="20" borderId="11" xfId="0" applyFont="1" applyFill="1" applyBorder="1" applyAlignment="1">
      <alignment horizontal="center" vertical="center" wrapText="1"/>
    </xf>
    <xf numFmtId="164" fontId="5" fillId="15" borderId="12" xfId="0" applyNumberFormat="1" applyFont="1" applyFill="1" applyBorder="1" applyAlignment="1">
      <alignment horizontal="right" vertical="center" wrapText="1"/>
    </xf>
    <xf numFmtId="164" fontId="5" fillId="14" borderId="16" xfId="0" applyNumberFormat="1" applyFont="1" applyFill="1" applyBorder="1" applyAlignment="1">
      <alignment horizontal="right" vertical="center" wrapText="1"/>
    </xf>
    <xf numFmtId="0" fontId="25" fillId="21" borderId="68" xfId="0" applyFont="1" applyFill="1" applyBorder="1" applyAlignment="1">
      <alignment horizontal="center" vertical="center"/>
    </xf>
    <xf numFmtId="0" fontId="4" fillId="21" borderId="11" xfId="0" applyFont="1" applyFill="1" applyBorder="1" applyAlignment="1">
      <alignment horizontal="center" vertical="center" wrapText="1"/>
    </xf>
    <xf numFmtId="0" fontId="22" fillId="21" borderId="68" xfId="0" applyFont="1" applyFill="1" applyBorder="1" applyAlignment="1">
      <alignment horizontal="center" vertical="center" wrapText="1"/>
    </xf>
    <xf numFmtId="0" fontId="25" fillId="21" borderId="60" xfId="0" applyFont="1" applyFill="1" applyBorder="1" applyAlignment="1">
      <alignment horizontal="center" vertical="center" wrapText="1"/>
    </xf>
    <xf numFmtId="164" fontId="30" fillId="21" borderId="12" xfId="0" applyNumberFormat="1" applyFont="1" applyFill="1" applyBorder="1" applyAlignment="1">
      <alignment horizontal="right" vertical="center" wrapText="1"/>
    </xf>
    <xf numFmtId="3" fontId="6" fillId="21" borderId="5" xfId="0" applyNumberFormat="1" applyFont="1" applyFill="1" applyBorder="1" applyAlignment="1">
      <alignment vertical="center" wrapText="1"/>
    </xf>
    <xf numFmtId="9" fontId="25" fillId="21" borderId="12" xfId="0" applyNumberFormat="1" applyFont="1" applyFill="1" applyBorder="1" applyAlignment="1">
      <alignment horizontal="center" vertical="center"/>
    </xf>
    <xf numFmtId="0" fontId="26" fillId="21" borderId="8" xfId="0" applyFont="1" applyFill="1" applyBorder="1" applyAlignment="1">
      <alignment horizontal="center" vertical="center" wrapText="1"/>
    </xf>
    <xf numFmtId="167" fontId="27" fillId="21" borderId="12" xfId="0" applyNumberFormat="1" applyFont="1" applyFill="1" applyBorder="1" applyAlignment="1">
      <alignment horizontal="center" vertical="center"/>
    </xf>
    <xf numFmtId="3" fontId="29" fillId="21" borderId="60" xfId="0" applyNumberFormat="1" applyFont="1" applyFill="1" applyBorder="1" applyAlignment="1">
      <alignment horizontal="center" vertical="center"/>
    </xf>
    <xf numFmtId="166" fontId="26" fillId="21" borderId="5" xfId="0" applyNumberFormat="1" applyFont="1" applyFill="1" applyBorder="1" applyAlignment="1">
      <alignment vertical="center" wrapText="1"/>
    </xf>
    <xf numFmtId="168" fontId="12" fillId="21" borderId="10" xfId="0" applyNumberFormat="1" applyFont="1" applyFill="1" applyBorder="1" applyAlignment="1">
      <alignment horizontal="center" vertical="center"/>
    </xf>
    <xf numFmtId="0" fontId="25" fillId="21" borderId="69" xfId="0" applyFont="1" applyFill="1" applyBorder="1" applyAlignment="1">
      <alignment horizontal="center" vertical="center"/>
    </xf>
    <xf numFmtId="0" fontId="25" fillId="22" borderId="69" xfId="0" applyFont="1" applyFill="1" applyBorder="1" applyAlignment="1">
      <alignment horizontal="center" vertical="center"/>
    </xf>
    <xf numFmtId="0" fontId="6" fillId="22" borderId="11" xfId="0" applyFont="1" applyFill="1" applyBorder="1" applyAlignment="1">
      <alignment horizontal="center" vertical="center" wrapText="1"/>
    </xf>
    <xf numFmtId="0" fontId="22" fillId="22" borderId="68" xfId="0" applyFont="1" applyFill="1" applyBorder="1" applyAlignment="1">
      <alignment horizontal="center" vertical="center" wrapText="1"/>
    </xf>
    <xf numFmtId="0" fontId="25" fillId="22" borderId="60" xfId="0" applyFont="1" applyFill="1" applyBorder="1" applyAlignment="1">
      <alignment horizontal="center" vertical="center" wrapText="1"/>
    </xf>
    <xf numFmtId="164" fontId="30" fillId="22" borderId="12" xfId="0" applyNumberFormat="1" applyFont="1" applyFill="1" applyBorder="1" applyAlignment="1">
      <alignment horizontal="right" vertical="center" wrapText="1"/>
    </xf>
    <xf numFmtId="3" fontId="6" fillId="22" borderId="5" xfId="0" applyNumberFormat="1" applyFont="1" applyFill="1" applyBorder="1" applyAlignment="1">
      <alignment vertical="center" wrapText="1"/>
    </xf>
    <xf numFmtId="9" fontId="25" fillId="22" borderId="12" xfId="0" applyNumberFormat="1" applyFont="1" applyFill="1" applyBorder="1" applyAlignment="1">
      <alignment horizontal="center" vertical="center"/>
    </xf>
    <xf numFmtId="0" fontId="26" fillId="22" borderId="8" xfId="0" applyFont="1" applyFill="1" applyBorder="1" applyAlignment="1">
      <alignment horizontal="center" vertical="center" wrapText="1"/>
    </xf>
    <xf numFmtId="167" fontId="27" fillId="22" borderId="12" xfId="0" applyNumberFormat="1" applyFont="1" applyFill="1" applyBorder="1" applyAlignment="1">
      <alignment horizontal="center" vertical="center"/>
    </xf>
    <xf numFmtId="3" fontId="29" fillId="22" borderId="60" xfId="0" applyNumberFormat="1" applyFont="1" applyFill="1" applyBorder="1" applyAlignment="1">
      <alignment horizontal="center" vertical="center"/>
    </xf>
    <xf numFmtId="166" fontId="26" fillId="22" borderId="5" xfId="0" applyNumberFormat="1" applyFont="1" applyFill="1" applyBorder="1" applyAlignment="1">
      <alignment vertical="center" wrapText="1"/>
    </xf>
    <xf numFmtId="168" fontId="12" fillId="22" borderId="10" xfId="0" applyNumberFormat="1" applyFont="1" applyFill="1" applyBorder="1" applyAlignment="1">
      <alignment horizontal="center" vertical="center"/>
    </xf>
    <xf numFmtId="0" fontId="25" fillId="22" borderId="68" xfId="0" applyFont="1" applyFill="1" applyBorder="1" applyAlignment="1">
      <alignment horizontal="center" vertical="center"/>
    </xf>
    <xf numFmtId="0" fontId="4" fillId="22" borderId="11" xfId="0" applyFont="1" applyFill="1" applyBorder="1" applyAlignment="1">
      <alignment horizontal="center" vertical="center" wrapText="1"/>
    </xf>
    <xf numFmtId="164" fontId="5" fillId="8" borderId="12" xfId="0" applyNumberFormat="1" applyFont="1" applyFill="1" applyBorder="1" applyAlignment="1">
      <alignment horizontal="right" vertical="center" wrapText="1"/>
    </xf>
    <xf numFmtId="164" fontId="5" fillId="7" borderId="65" xfId="0" applyNumberFormat="1" applyFont="1" applyFill="1" applyBorder="1" applyAlignment="1">
      <alignment horizontal="right" vertical="center" wrapText="1"/>
    </xf>
    <xf numFmtId="164" fontId="5" fillId="6" borderId="65" xfId="0" applyNumberFormat="1" applyFont="1" applyFill="1" applyBorder="1" applyAlignment="1">
      <alignment horizontal="right" vertical="center" wrapText="1"/>
    </xf>
    <xf numFmtId="164" fontId="30" fillId="19" borderId="12" xfId="0" applyNumberFormat="1" applyFont="1" applyFill="1" applyBorder="1" applyAlignment="1">
      <alignment horizontal="right" vertical="center" wrapText="1"/>
    </xf>
    <xf numFmtId="164" fontId="5" fillId="9" borderId="12" xfId="0" applyNumberFormat="1" applyFont="1" applyFill="1" applyBorder="1" applyAlignment="1">
      <alignment horizontal="right" vertical="center" wrapText="1"/>
    </xf>
    <xf numFmtId="164" fontId="5" fillId="8" borderId="9" xfId="0" applyNumberFormat="1" applyFont="1" applyFill="1" applyBorder="1" applyAlignment="1">
      <alignment horizontal="right" vertical="center" wrapText="1"/>
    </xf>
    <xf numFmtId="0" fontId="12" fillId="9" borderId="2" xfId="0" applyFont="1" applyFill="1" applyBorder="1" applyAlignment="1">
      <alignment horizontal="center" vertical="center"/>
    </xf>
    <xf numFmtId="0" fontId="12" fillId="20" borderId="68" xfId="0" applyFont="1" applyFill="1" applyBorder="1" applyAlignment="1">
      <alignment horizontal="center" vertical="center"/>
    </xf>
    <xf numFmtId="0" fontId="12" fillId="11" borderId="68" xfId="0" applyFont="1" applyFill="1" applyBorder="1" applyAlignment="1">
      <alignment horizontal="center" vertical="center"/>
    </xf>
    <xf numFmtId="0" fontId="12" fillId="13" borderId="68" xfId="0" applyFont="1" applyFill="1" applyBorder="1" applyAlignment="1">
      <alignment horizontal="center" vertical="center"/>
    </xf>
    <xf numFmtId="0" fontId="12" fillId="22" borderId="68" xfId="0" applyFont="1" applyFill="1" applyBorder="1" applyAlignment="1">
      <alignment horizontal="center" vertical="center"/>
    </xf>
    <xf numFmtId="0" fontId="12" fillId="21" borderId="68" xfId="0" applyFont="1" applyFill="1" applyBorder="1" applyAlignment="1">
      <alignment horizontal="center" vertical="center"/>
    </xf>
    <xf numFmtId="0" fontId="12" fillId="10" borderId="3" xfId="0" applyFont="1" applyFill="1" applyBorder="1" applyAlignment="1">
      <alignment horizontal="center" vertical="center"/>
    </xf>
    <xf numFmtId="0" fontId="12" fillId="8" borderId="2" xfId="0" applyFont="1" applyFill="1" applyBorder="1" applyAlignment="1">
      <alignment horizontal="center" vertical="center"/>
    </xf>
    <xf numFmtId="0" fontId="12" fillId="14" borderId="18" xfId="0" applyFont="1" applyFill="1" applyBorder="1" applyAlignment="1">
      <alignment horizontal="center" vertical="center"/>
    </xf>
    <xf numFmtId="0" fontId="12" fillId="15" borderId="3" xfId="0" applyFont="1" applyFill="1" applyBorder="1" applyAlignment="1">
      <alignment horizontal="center" vertical="center"/>
    </xf>
    <xf numFmtId="0" fontId="12" fillId="7" borderId="67" xfId="0" applyFont="1" applyFill="1" applyBorder="1" applyAlignment="1">
      <alignment horizontal="center" vertical="center"/>
    </xf>
    <xf numFmtId="0" fontId="12" fillId="17" borderId="68" xfId="0" applyFont="1" applyFill="1" applyBorder="1" applyAlignment="1">
      <alignment horizontal="center" vertical="center"/>
    </xf>
    <xf numFmtId="0" fontId="12" fillId="16" borderId="3" xfId="0" applyFont="1" applyFill="1" applyBorder="1" applyAlignment="1">
      <alignment horizontal="center" vertical="center"/>
    </xf>
    <xf numFmtId="0" fontId="20" fillId="5" borderId="12"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4" fillId="5" borderId="5" xfId="0" applyFont="1" applyFill="1" applyBorder="1" applyAlignment="1">
      <alignment horizontal="center" vertical="center" wrapText="1"/>
    </xf>
    <xf numFmtId="164" fontId="6" fillId="18" borderId="47" xfId="0" applyNumberFormat="1" applyFont="1" applyFill="1" applyBorder="1" applyAlignment="1">
      <alignment horizontal="center" vertical="center" wrapText="1"/>
    </xf>
    <xf numFmtId="164" fontId="6" fillId="18" borderId="48" xfId="0" applyNumberFormat="1" applyFont="1" applyFill="1" applyBorder="1" applyAlignment="1">
      <alignment horizontal="center" vertical="center" wrapText="1"/>
    </xf>
    <xf numFmtId="164" fontId="6" fillId="18" borderId="49" xfId="0" applyNumberFormat="1" applyFont="1" applyFill="1" applyBorder="1" applyAlignment="1">
      <alignment horizontal="center" vertical="center" wrapText="1"/>
    </xf>
    <xf numFmtId="0" fontId="19" fillId="18" borderId="73" xfId="0" applyFont="1" applyFill="1" applyBorder="1" applyAlignment="1">
      <alignment horizontal="center" vertical="center" wrapText="1"/>
    </xf>
    <xf numFmtId="0" fontId="19" fillId="18" borderId="21" xfId="0" applyFont="1" applyFill="1" applyBorder="1" applyAlignment="1">
      <alignment horizontal="center" vertical="center" wrapText="1"/>
    </xf>
    <xf numFmtId="0" fontId="19" fillId="18" borderId="7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6" fillId="12" borderId="16" xfId="0" applyFont="1" applyFill="1" applyBorder="1" applyAlignment="1">
      <alignment horizontal="center" vertical="center"/>
    </xf>
    <xf numFmtId="0" fontId="16" fillId="12" borderId="19" xfId="0" applyFont="1" applyFill="1" applyBorder="1" applyAlignment="1">
      <alignment horizontal="center" vertical="center"/>
    </xf>
    <xf numFmtId="0" fontId="16" fillId="12" borderId="1" xfId="0" applyFont="1" applyFill="1" applyBorder="1" applyAlignment="1">
      <alignment horizontal="center" vertical="center"/>
    </xf>
    <xf numFmtId="0" fontId="6" fillId="0" borderId="58"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19" fillId="18" borderId="75" xfId="0" applyFont="1" applyFill="1" applyBorder="1" applyAlignment="1">
      <alignment horizontal="center" vertical="center" wrapText="1"/>
    </xf>
    <xf numFmtId="0" fontId="19" fillId="18" borderId="53" xfId="0" applyFont="1" applyFill="1" applyBorder="1" applyAlignment="1">
      <alignment horizontal="center" vertical="center" wrapText="1"/>
    </xf>
    <xf numFmtId="0" fontId="19" fillId="18" borderId="9" xfId="0" applyFont="1" applyFill="1" applyBorder="1" applyAlignment="1">
      <alignment horizontal="center" vertical="center" wrapText="1"/>
    </xf>
    <xf numFmtId="0" fontId="19" fillId="18" borderId="2"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27" xfId="0" applyFont="1" applyFill="1" applyBorder="1" applyAlignment="1">
      <alignment horizontal="center" vertical="center" wrapText="1"/>
    </xf>
    <xf numFmtId="166" fontId="6" fillId="0" borderId="25" xfId="0" applyNumberFormat="1" applyFont="1" applyFill="1" applyBorder="1" applyAlignment="1">
      <alignment horizontal="center" vertical="center" wrapText="1"/>
    </xf>
    <xf numFmtId="166" fontId="4" fillId="0" borderId="57" xfId="0" applyNumberFormat="1" applyFont="1" applyFill="1" applyBorder="1" applyAlignment="1">
      <alignment horizontal="center" vertical="center" wrapText="1"/>
    </xf>
    <xf numFmtId="166" fontId="4" fillId="0" borderId="29" xfId="0" applyNumberFormat="1" applyFont="1" applyFill="1" applyBorder="1" applyAlignment="1">
      <alignment horizontal="center" vertical="center" wrapText="1"/>
    </xf>
    <xf numFmtId="166" fontId="4" fillId="0" borderId="16" xfId="0" applyNumberFormat="1"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6" fillId="0" borderId="26" xfId="0" applyFont="1" applyFill="1" applyBorder="1" applyAlignment="1">
      <alignment horizontal="center" vertical="center" textRotation="90" wrapText="1"/>
    </xf>
    <xf numFmtId="0" fontId="6" fillId="0" borderId="17" xfId="0" applyFont="1" applyFill="1" applyBorder="1" applyAlignment="1">
      <alignment horizontal="center" vertical="center" textRotation="90" wrapTex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8" fillId="0" borderId="32" xfId="0" applyFont="1" applyFill="1" applyBorder="1" applyAlignment="1">
      <alignment horizontal="left" vertical="center" wrapText="1"/>
    </xf>
    <xf numFmtId="0" fontId="7" fillId="0" borderId="33" xfId="0" applyFont="1" applyFill="1" applyBorder="1" applyAlignment="1">
      <alignment horizontal="left" vertical="center"/>
    </xf>
    <xf numFmtId="0" fontId="7" fillId="0" borderId="34" xfId="0" applyFont="1" applyFill="1" applyBorder="1" applyAlignment="1">
      <alignment horizontal="left" vertical="center"/>
    </xf>
    <xf numFmtId="0" fontId="7" fillId="0" borderId="32" xfId="0" applyFont="1" applyFill="1" applyBorder="1" applyAlignment="1">
      <alignment horizontal="left" vertical="center" wrapText="1"/>
    </xf>
    <xf numFmtId="0" fontId="18" fillId="4" borderId="37" xfId="0" applyFont="1" applyFill="1" applyBorder="1" applyAlignment="1">
      <alignment horizontal="center" vertical="center" wrapText="1"/>
    </xf>
    <xf numFmtId="0" fontId="18" fillId="4" borderId="36" xfId="0" applyFont="1" applyFill="1" applyBorder="1" applyAlignment="1">
      <alignment horizontal="center" vertical="center" wrapText="1"/>
    </xf>
    <xf numFmtId="0" fontId="18" fillId="4" borderId="38" xfId="0" applyFont="1" applyFill="1" applyBorder="1" applyAlignment="1">
      <alignment horizontal="center" vertical="center" wrapText="1"/>
    </xf>
    <xf numFmtId="9" fontId="12" fillId="4" borderId="35" xfId="0" applyNumberFormat="1" applyFont="1" applyFill="1" applyBorder="1" applyAlignment="1">
      <alignment horizontal="center" vertical="center"/>
    </xf>
    <xf numFmtId="9" fontId="12" fillId="4" borderId="39" xfId="0" applyNumberFormat="1" applyFont="1" applyFill="1" applyBorder="1" applyAlignment="1">
      <alignment horizontal="center" vertical="center"/>
    </xf>
    <xf numFmtId="9" fontId="12" fillId="3" borderId="40" xfId="0" applyNumberFormat="1" applyFont="1" applyFill="1" applyBorder="1" applyAlignment="1">
      <alignment horizontal="center" vertical="center"/>
    </xf>
    <xf numFmtId="9" fontId="12" fillId="3" borderId="41" xfId="0" applyNumberFormat="1" applyFont="1" applyFill="1" applyBorder="1" applyAlignment="1">
      <alignment horizontal="center" vertical="center"/>
    </xf>
    <xf numFmtId="0" fontId="18" fillId="3" borderId="44" xfId="0" applyFont="1" applyFill="1" applyBorder="1" applyAlignment="1">
      <alignment horizontal="center" vertical="center" wrapText="1"/>
    </xf>
    <xf numFmtId="0" fontId="18" fillId="3" borderId="45" xfId="0" applyFont="1" applyFill="1" applyBorder="1" applyAlignment="1">
      <alignment horizontal="center" vertical="center" wrapText="1"/>
    </xf>
    <xf numFmtId="0" fontId="18" fillId="3" borderId="46" xfId="0" applyFont="1" applyFill="1" applyBorder="1" applyAlignment="1">
      <alignment horizontal="center" vertical="center" wrapText="1"/>
    </xf>
    <xf numFmtId="0" fontId="21" fillId="4" borderId="36" xfId="0" applyFont="1" applyFill="1" applyBorder="1" applyAlignment="1">
      <alignment horizontal="left" vertical="center" wrapText="1"/>
    </xf>
    <xf numFmtId="0" fontId="21" fillId="4" borderId="38" xfId="0" applyFont="1" applyFill="1" applyBorder="1" applyAlignment="1">
      <alignment horizontal="left" vertical="center" wrapText="1"/>
    </xf>
    <xf numFmtId="0" fontId="18" fillId="18" borderId="70" xfId="0" applyFont="1" applyFill="1" applyBorder="1" applyAlignment="1">
      <alignment horizontal="center" vertical="center" wrapText="1"/>
    </xf>
    <xf numFmtId="0" fontId="18" fillId="18" borderId="71" xfId="0" applyFont="1" applyFill="1" applyBorder="1" applyAlignment="1">
      <alignment horizontal="center" vertical="center" wrapText="1"/>
    </xf>
    <xf numFmtId="0" fontId="18" fillId="18" borderId="72" xfId="0" applyFont="1" applyFill="1" applyBorder="1" applyAlignment="1">
      <alignment horizontal="center" vertical="center" wrapText="1"/>
    </xf>
    <xf numFmtId="0" fontId="18" fillId="18" borderId="6" xfId="0" applyFont="1" applyFill="1" applyBorder="1" applyAlignment="1">
      <alignment horizontal="center" vertical="center" wrapText="1"/>
    </xf>
    <xf numFmtId="0" fontId="18" fillId="18" borderId="13" xfId="0" applyFont="1" applyFill="1" applyBorder="1" applyAlignment="1">
      <alignment horizontal="center" vertical="center" wrapText="1"/>
    </xf>
    <xf numFmtId="0" fontId="18" fillId="18" borderId="4"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7" fillId="2" borderId="32" xfId="0" applyFont="1" applyFill="1" applyBorder="1" applyAlignment="1">
      <alignment horizontal="left" vertical="center" wrapText="1"/>
    </xf>
    <xf numFmtId="0" fontId="7" fillId="2" borderId="33" xfId="0" applyFont="1" applyFill="1" applyBorder="1" applyAlignment="1">
      <alignment horizontal="left" vertical="center"/>
    </xf>
    <xf numFmtId="0" fontId="7" fillId="2" borderId="34" xfId="0" applyFont="1" applyFill="1" applyBorder="1" applyAlignment="1">
      <alignment horizontal="left" vertical="center"/>
    </xf>
    <xf numFmtId="0" fontId="5" fillId="6" borderId="52"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51"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7" fillId="0" borderId="20" xfId="0" applyFont="1" applyFill="1" applyBorder="1" applyAlignment="1">
      <alignment horizontal="left" wrapText="1"/>
    </xf>
    <xf numFmtId="0" fontId="7" fillId="0" borderId="21" xfId="0" applyFont="1" applyFill="1" applyBorder="1" applyAlignment="1">
      <alignment horizontal="left"/>
    </xf>
    <xf numFmtId="0" fontId="7" fillId="0" borderId="22" xfId="0" applyFont="1" applyFill="1" applyBorder="1" applyAlignment="1">
      <alignment horizontal="left"/>
    </xf>
    <xf numFmtId="165" fontId="30" fillId="3" borderId="40" xfId="0" applyNumberFormat="1" applyFont="1" applyFill="1" applyBorder="1" applyAlignment="1">
      <alignment horizontal="right" vertical="center" wrapText="1"/>
    </xf>
    <xf numFmtId="165" fontId="30" fillId="3" borderId="42" xfId="0" applyNumberFormat="1" applyFont="1" applyFill="1" applyBorder="1" applyAlignment="1">
      <alignment horizontal="right" vertical="center" wrapText="1"/>
    </xf>
    <xf numFmtId="165" fontId="30" fillId="4" borderId="35" xfId="0" applyNumberFormat="1" applyFont="1" applyFill="1" applyBorder="1" applyAlignment="1">
      <alignment horizontal="right" vertical="center" wrapText="1"/>
    </xf>
    <xf numFmtId="165" fontId="30" fillId="4" borderId="36" xfId="0" applyNumberFormat="1" applyFont="1" applyFill="1" applyBorder="1" applyAlignment="1">
      <alignment horizontal="right" vertical="center" wrapText="1"/>
    </xf>
    <xf numFmtId="0" fontId="21" fillId="3" borderId="42" xfId="0" applyFont="1" applyFill="1" applyBorder="1" applyAlignment="1">
      <alignment horizontal="left" vertical="center" wrapText="1"/>
    </xf>
    <xf numFmtId="0" fontId="21" fillId="3" borderId="43" xfId="0" applyFont="1" applyFill="1" applyBorder="1" applyAlignment="1">
      <alignment horizontal="left" vertical="center" wrapText="1"/>
    </xf>
    <xf numFmtId="166" fontId="30" fillId="3" borderId="40" xfId="0" applyNumberFormat="1" applyFont="1" applyFill="1" applyBorder="1" applyAlignment="1">
      <alignment horizontal="right" vertical="center"/>
    </xf>
    <xf numFmtId="166" fontId="30" fillId="3" borderId="42" xfId="0" applyNumberFormat="1" applyFont="1" applyFill="1" applyBorder="1" applyAlignment="1">
      <alignment horizontal="right" vertical="center"/>
    </xf>
    <xf numFmtId="166" fontId="30" fillId="4" borderId="35" xfId="0" applyNumberFormat="1" applyFont="1" applyFill="1" applyBorder="1" applyAlignment="1">
      <alignment horizontal="right" vertical="center"/>
    </xf>
    <xf numFmtId="166" fontId="30" fillId="4" borderId="36" xfId="0" applyNumberFormat="1" applyFont="1" applyFill="1" applyBorder="1" applyAlignment="1">
      <alignment horizontal="right" vertical="center"/>
    </xf>
  </cellXfs>
  <cellStyles count="7">
    <cellStyle name="Normal" xfId="0" builtinId="0"/>
    <cellStyle name="Normal 2" xfId="1"/>
    <cellStyle name="Normal 3" xfId="2"/>
    <cellStyle name="Normal 4" xfId="3"/>
    <cellStyle name="Normal 5" xfId="4"/>
    <cellStyle name="Normal 6" xfId="5"/>
    <cellStyle name="Normal 7" xfId="6"/>
  </cellStyles>
  <dxfs count="0"/>
  <tableStyles count="0" defaultTableStyle="TableStyleMedium9" defaultPivotStyle="PivotStyleLight16"/>
  <colors>
    <mruColors>
      <color rgb="FFFFFF61"/>
      <color rgb="FFFFFF2F"/>
      <color rgb="FFFFFF01"/>
      <color rgb="FFFFFF66"/>
      <color rgb="FF000000"/>
      <color rgb="FFFFFFBD"/>
      <color rgb="FFF9B073"/>
      <color rgb="FFFFFF85"/>
      <color rgb="FFFFFFAB"/>
      <color rgb="FFF9B47B"/>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241300</xdr:colOff>
      <xdr:row>9</xdr:row>
      <xdr:rowOff>215900</xdr:rowOff>
    </xdr:from>
    <xdr:to>
      <xdr:col>7</xdr:col>
      <xdr:colOff>936625</xdr:colOff>
      <xdr:row>9</xdr:row>
      <xdr:rowOff>215900</xdr:rowOff>
    </xdr:to>
    <xdr:sp macro="" textlink="">
      <xdr:nvSpPr>
        <xdr:cNvPr id="6" name="Line 49"/>
        <xdr:cNvSpPr>
          <a:spLocks noChangeShapeType="1"/>
        </xdr:cNvSpPr>
      </xdr:nvSpPr>
      <xdr:spPr bwMode="auto">
        <a:xfrm>
          <a:off x="7950200" y="3822700"/>
          <a:ext cx="69532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7</xdr:col>
      <xdr:colOff>266700</xdr:colOff>
      <xdr:row>10</xdr:row>
      <xdr:rowOff>228600</xdr:rowOff>
    </xdr:from>
    <xdr:to>
      <xdr:col>7</xdr:col>
      <xdr:colOff>962025</xdr:colOff>
      <xdr:row>10</xdr:row>
      <xdr:rowOff>228600</xdr:rowOff>
    </xdr:to>
    <xdr:sp macro="" textlink="">
      <xdr:nvSpPr>
        <xdr:cNvPr id="7" name="Line 49"/>
        <xdr:cNvSpPr>
          <a:spLocks noChangeShapeType="1"/>
        </xdr:cNvSpPr>
      </xdr:nvSpPr>
      <xdr:spPr bwMode="auto">
        <a:xfrm>
          <a:off x="7975600" y="4279900"/>
          <a:ext cx="69532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7</xdr:col>
      <xdr:colOff>292100</xdr:colOff>
      <xdr:row>11</xdr:row>
      <xdr:rowOff>228600</xdr:rowOff>
    </xdr:from>
    <xdr:to>
      <xdr:col>7</xdr:col>
      <xdr:colOff>987425</xdr:colOff>
      <xdr:row>11</xdr:row>
      <xdr:rowOff>228600</xdr:rowOff>
    </xdr:to>
    <xdr:sp macro="" textlink="">
      <xdr:nvSpPr>
        <xdr:cNvPr id="8" name="Line 49"/>
        <xdr:cNvSpPr>
          <a:spLocks noChangeShapeType="1"/>
        </xdr:cNvSpPr>
      </xdr:nvSpPr>
      <xdr:spPr bwMode="auto">
        <a:xfrm>
          <a:off x="8001000" y="4724400"/>
          <a:ext cx="69532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7</xdr:col>
      <xdr:colOff>228600</xdr:colOff>
      <xdr:row>12</xdr:row>
      <xdr:rowOff>215900</xdr:rowOff>
    </xdr:from>
    <xdr:to>
      <xdr:col>7</xdr:col>
      <xdr:colOff>923925</xdr:colOff>
      <xdr:row>12</xdr:row>
      <xdr:rowOff>215900</xdr:rowOff>
    </xdr:to>
    <xdr:sp macro="" textlink="">
      <xdr:nvSpPr>
        <xdr:cNvPr id="9" name="Line 49"/>
        <xdr:cNvSpPr>
          <a:spLocks noChangeShapeType="1"/>
        </xdr:cNvSpPr>
      </xdr:nvSpPr>
      <xdr:spPr bwMode="auto">
        <a:xfrm>
          <a:off x="7937500" y="5156200"/>
          <a:ext cx="69532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7</xdr:col>
      <xdr:colOff>254000</xdr:colOff>
      <xdr:row>13</xdr:row>
      <xdr:rowOff>228600</xdr:rowOff>
    </xdr:from>
    <xdr:to>
      <xdr:col>7</xdr:col>
      <xdr:colOff>949325</xdr:colOff>
      <xdr:row>13</xdr:row>
      <xdr:rowOff>228600</xdr:rowOff>
    </xdr:to>
    <xdr:sp macro="" textlink="">
      <xdr:nvSpPr>
        <xdr:cNvPr id="10" name="Line 49"/>
        <xdr:cNvSpPr>
          <a:spLocks noChangeShapeType="1"/>
        </xdr:cNvSpPr>
      </xdr:nvSpPr>
      <xdr:spPr bwMode="auto">
        <a:xfrm>
          <a:off x="7962900" y="5613400"/>
          <a:ext cx="69532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7</xdr:col>
      <xdr:colOff>266700</xdr:colOff>
      <xdr:row>16</xdr:row>
      <xdr:rowOff>228600</xdr:rowOff>
    </xdr:from>
    <xdr:to>
      <xdr:col>7</xdr:col>
      <xdr:colOff>962025</xdr:colOff>
      <xdr:row>16</xdr:row>
      <xdr:rowOff>228600</xdr:rowOff>
    </xdr:to>
    <xdr:sp macro="" textlink="">
      <xdr:nvSpPr>
        <xdr:cNvPr id="12" name="Line 49"/>
        <xdr:cNvSpPr>
          <a:spLocks noChangeShapeType="1"/>
        </xdr:cNvSpPr>
      </xdr:nvSpPr>
      <xdr:spPr bwMode="auto">
        <a:xfrm>
          <a:off x="7975600" y="6502400"/>
          <a:ext cx="69532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7</xdr:col>
      <xdr:colOff>266700</xdr:colOff>
      <xdr:row>18</xdr:row>
      <xdr:rowOff>279400</xdr:rowOff>
    </xdr:from>
    <xdr:to>
      <xdr:col>7</xdr:col>
      <xdr:colOff>962025</xdr:colOff>
      <xdr:row>18</xdr:row>
      <xdr:rowOff>279400</xdr:rowOff>
    </xdr:to>
    <xdr:sp macro="" textlink="">
      <xdr:nvSpPr>
        <xdr:cNvPr id="13" name="Line 49"/>
        <xdr:cNvSpPr>
          <a:spLocks noChangeShapeType="1"/>
        </xdr:cNvSpPr>
      </xdr:nvSpPr>
      <xdr:spPr bwMode="auto">
        <a:xfrm>
          <a:off x="7747000" y="7785100"/>
          <a:ext cx="69532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7</xdr:col>
      <xdr:colOff>279400</xdr:colOff>
      <xdr:row>19</xdr:row>
      <xdr:rowOff>266700</xdr:rowOff>
    </xdr:from>
    <xdr:to>
      <xdr:col>7</xdr:col>
      <xdr:colOff>974725</xdr:colOff>
      <xdr:row>19</xdr:row>
      <xdr:rowOff>266700</xdr:rowOff>
    </xdr:to>
    <xdr:sp macro="" textlink="">
      <xdr:nvSpPr>
        <xdr:cNvPr id="14" name="Line 49"/>
        <xdr:cNvSpPr>
          <a:spLocks noChangeShapeType="1"/>
        </xdr:cNvSpPr>
      </xdr:nvSpPr>
      <xdr:spPr bwMode="auto">
        <a:xfrm>
          <a:off x="7759700" y="7874000"/>
          <a:ext cx="69532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7</xdr:col>
      <xdr:colOff>215900</xdr:colOff>
      <xdr:row>20</xdr:row>
      <xdr:rowOff>279400</xdr:rowOff>
    </xdr:from>
    <xdr:to>
      <xdr:col>7</xdr:col>
      <xdr:colOff>911225</xdr:colOff>
      <xdr:row>20</xdr:row>
      <xdr:rowOff>279400</xdr:rowOff>
    </xdr:to>
    <xdr:sp macro="" textlink="">
      <xdr:nvSpPr>
        <xdr:cNvPr id="15" name="Line 49"/>
        <xdr:cNvSpPr>
          <a:spLocks noChangeShapeType="1"/>
        </xdr:cNvSpPr>
      </xdr:nvSpPr>
      <xdr:spPr bwMode="auto">
        <a:xfrm>
          <a:off x="7696200" y="8394700"/>
          <a:ext cx="69532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7</xdr:col>
      <xdr:colOff>254000</xdr:colOff>
      <xdr:row>22</xdr:row>
      <xdr:rowOff>254000</xdr:rowOff>
    </xdr:from>
    <xdr:to>
      <xdr:col>7</xdr:col>
      <xdr:colOff>949325</xdr:colOff>
      <xdr:row>22</xdr:row>
      <xdr:rowOff>254000</xdr:rowOff>
    </xdr:to>
    <xdr:sp macro="" textlink="">
      <xdr:nvSpPr>
        <xdr:cNvPr id="16" name="Line 49"/>
        <xdr:cNvSpPr>
          <a:spLocks noChangeShapeType="1"/>
        </xdr:cNvSpPr>
      </xdr:nvSpPr>
      <xdr:spPr bwMode="auto">
        <a:xfrm>
          <a:off x="7734300" y="9791700"/>
          <a:ext cx="69532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7</xdr:col>
      <xdr:colOff>241300</xdr:colOff>
      <xdr:row>23</xdr:row>
      <xdr:rowOff>266700</xdr:rowOff>
    </xdr:from>
    <xdr:to>
      <xdr:col>7</xdr:col>
      <xdr:colOff>936625</xdr:colOff>
      <xdr:row>23</xdr:row>
      <xdr:rowOff>266700</xdr:rowOff>
    </xdr:to>
    <xdr:sp macro="" textlink="">
      <xdr:nvSpPr>
        <xdr:cNvPr id="17" name="Line 49"/>
        <xdr:cNvSpPr>
          <a:spLocks noChangeShapeType="1"/>
        </xdr:cNvSpPr>
      </xdr:nvSpPr>
      <xdr:spPr bwMode="auto">
        <a:xfrm>
          <a:off x="7721600" y="9398000"/>
          <a:ext cx="69532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7</xdr:col>
      <xdr:colOff>228600</xdr:colOff>
      <xdr:row>21</xdr:row>
      <xdr:rowOff>254000</xdr:rowOff>
    </xdr:from>
    <xdr:to>
      <xdr:col>7</xdr:col>
      <xdr:colOff>923925</xdr:colOff>
      <xdr:row>21</xdr:row>
      <xdr:rowOff>254000</xdr:rowOff>
    </xdr:to>
    <xdr:sp macro="" textlink="">
      <xdr:nvSpPr>
        <xdr:cNvPr id="20" name="Line 49"/>
        <xdr:cNvSpPr>
          <a:spLocks noChangeShapeType="1"/>
        </xdr:cNvSpPr>
      </xdr:nvSpPr>
      <xdr:spPr bwMode="auto">
        <a:xfrm>
          <a:off x="7708900" y="9283700"/>
          <a:ext cx="69532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7</xdr:col>
      <xdr:colOff>330200</xdr:colOff>
      <xdr:row>24</xdr:row>
      <xdr:rowOff>241300</xdr:rowOff>
    </xdr:from>
    <xdr:to>
      <xdr:col>7</xdr:col>
      <xdr:colOff>1025525</xdr:colOff>
      <xdr:row>24</xdr:row>
      <xdr:rowOff>241300</xdr:rowOff>
    </xdr:to>
    <xdr:sp macro="" textlink="">
      <xdr:nvSpPr>
        <xdr:cNvPr id="21" name="Line 49"/>
        <xdr:cNvSpPr>
          <a:spLocks noChangeShapeType="1"/>
        </xdr:cNvSpPr>
      </xdr:nvSpPr>
      <xdr:spPr bwMode="auto">
        <a:xfrm>
          <a:off x="7810500" y="10795000"/>
          <a:ext cx="69532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7</xdr:col>
      <xdr:colOff>266700</xdr:colOff>
      <xdr:row>17</xdr:row>
      <xdr:rowOff>279400</xdr:rowOff>
    </xdr:from>
    <xdr:to>
      <xdr:col>7</xdr:col>
      <xdr:colOff>962025</xdr:colOff>
      <xdr:row>17</xdr:row>
      <xdr:rowOff>279400</xdr:rowOff>
    </xdr:to>
    <xdr:sp macro="" textlink="">
      <xdr:nvSpPr>
        <xdr:cNvPr id="22" name="Line 49"/>
        <xdr:cNvSpPr>
          <a:spLocks noChangeShapeType="1"/>
        </xdr:cNvSpPr>
      </xdr:nvSpPr>
      <xdr:spPr bwMode="auto">
        <a:xfrm>
          <a:off x="7747000" y="7785100"/>
          <a:ext cx="69532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7</xdr:col>
      <xdr:colOff>342900</xdr:colOff>
      <xdr:row>4</xdr:row>
      <xdr:rowOff>228600</xdr:rowOff>
    </xdr:from>
    <xdr:to>
      <xdr:col>7</xdr:col>
      <xdr:colOff>1038225</xdr:colOff>
      <xdr:row>4</xdr:row>
      <xdr:rowOff>228600</xdr:rowOff>
    </xdr:to>
    <xdr:sp macro="" textlink="">
      <xdr:nvSpPr>
        <xdr:cNvPr id="23" name="Line 49"/>
        <xdr:cNvSpPr>
          <a:spLocks noChangeShapeType="1"/>
        </xdr:cNvSpPr>
      </xdr:nvSpPr>
      <xdr:spPr bwMode="auto">
        <a:xfrm>
          <a:off x="8166100" y="2057400"/>
          <a:ext cx="69532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7</xdr:col>
      <xdr:colOff>266700</xdr:colOff>
      <xdr:row>7</xdr:row>
      <xdr:rowOff>215900</xdr:rowOff>
    </xdr:from>
    <xdr:to>
      <xdr:col>7</xdr:col>
      <xdr:colOff>962025</xdr:colOff>
      <xdr:row>7</xdr:row>
      <xdr:rowOff>215900</xdr:rowOff>
    </xdr:to>
    <xdr:sp macro="" textlink="">
      <xdr:nvSpPr>
        <xdr:cNvPr id="24" name="Line 49"/>
        <xdr:cNvSpPr>
          <a:spLocks noChangeShapeType="1"/>
        </xdr:cNvSpPr>
      </xdr:nvSpPr>
      <xdr:spPr bwMode="auto">
        <a:xfrm>
          <a:off x="8089900" y="2489200"/>
          <a:ext cx="69532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7</xdr:col>
      <xdr:colOff>393700</xdr:colOff>
      <xdr:row>6</xdr:row>
      <xdr:rowOff>228600</xdr:rowOff>
    </xdr:from>
    <xdr:to>
      <xdr:col>7</xdr:col>
      <xdr:colOff>1089025</xdr:colOff>
      <xdr:row>6</xdr:row>
      <xdr:rowOff>228600</xdr:rowOff>
    </xdr:to>
    <xdr:sp macro="" textlink="">
      <xdr:nvSpPr>
        <xdr:cNvPr id="25" name="Line 49"/>
        <xdr:cNvSpPr>
          <a:spLocks noChangeShapeType="1"/>
        </xdr:cNvSpPr>
      </xdr:nvSpPr>
      <xdr:spPr bwMode="auto">
        <a:xfrm>
          <a:off x="8216900" y="2946400"/>
          <a:ext cx="69532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7</xdr:col>
      <xdr:colOff>254000</xdr:colOff>
      <xdr:row>8</xdr:row>
      <xdr:rowOff>228600</xdr:rowOff>
    </xdr:from>
    <xdr:to>
      <xdr:col>7</xdr:col>
      <xdr:colOff>949325</xdr:colOff>
      <xdr:row>8</xdr:row>
      <xdr:rowOff>228600</xdr:rowOff>
    </xdr:to>
    <xdr:sp macro="" textlink="">
      <xdr:nvSpPr>
        <xdr:cNvPr id="28" name="Line 49"/>
        <xdr:cNvSpPr>
          <a:spLocks noChangeShapeType="1"/>
        </xdr:cNvSpPr>
      </xdr:nvSpPr>
      <xdr:spPr bwMode="auto">
        <a:xfrm>
          <a:off x="8077200" y="3390900"/>
          <a:ext cx="69532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7</xdr:col>
      <xdr:colOff>266700</xdr:colOff>
      <xdr:row>14</xdr:row>
      <xdr:rowOff>203200</xdr:rowOff>
    </xdr:from>
    <xdr:to>
      <xdr:col>7</xdr:col>
      <xdr:colOff>962025</xdr:colOff>
      <xdr:row>14</xdr:row>
      <xdr:rowOff>203200</xdr:rowOff>
    </xdr:to>
    <xdr:sp macro="" textlink="">
      <xdr:nvSpPr>
        <xdr:cNvPr id="27" name="Line 49"/>
        <xdr:cNvSpPr>
          <a:spLocks noChangeShapeType="1"/>
        </xdr:cNvSpPr>
      </xdr:nvSpPr>
      <xdr:spPr bwMode="auto">
        <a:xfrm>
          <a:off x="7747000" y="6375400"/>
          <a:ext cx="69532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7</xdr:col>
      <xdr:colOff>203200</xdr:colOff>
      <xdr:row>15</xdr:row>
      <xdr:rowOff>215900</xdr:rowOff>
    </xdr:from>
    <xdr:to>
      <xdr:col>7</xdr:col>
      <xdr:colOff>898525</xdr:colOff>
      <xdr:row>15</xdr:row>
      <xdr:rowOff>215900</xdr:rowOff>
    </xdr:to>
    <xdr:sp macro="" textlink="">
      <xdr:nvSpPr>
        <xdr:cNvPr id="29" name="Line 49"/>
        <xdr:cNvSpPr>
          <a:spLocks noChangeShapeType="1"/>
        </xdr:cNvSpPr>
      </xdr:nvSpPr>
      <xdr:spPr bwMode="auto">
        <a:xfrm>
          <a:off x="7683500" y="6832600"/>
          <a:ext cx="69532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O41"/>
  <sheetViews>
    <sheetView showGridLines="0" tabSelected="1" topLeftCell="A19" zoomScale="75" zoomScaleNormal="75" zoomScaleSheetLayoutView="100" workbookViewId="0">
      <selection activeCell="A30" sqref="A30:N30"/>
    </sheetView>
  </sheetViews>
  <sheetFormatPr defaultRowHeight="12.75"/>
  <cols>
    <col min="1" max="1" width="6.85546875" style="1" bestFit="1" customWidth="1"/>
    <col min="2" max="2" width="32.28515625" style="1" bestFit="1" customWidth="1"/>
    <col min="3" max="3" width="25.42578125" style="1" customWidth="1"/>
    <col min="4" max="4" width="12.28515625" style="1" bestFit="1" customWidth="1"/>
    <col min="5" max="5" width="14.7109375" style="3" bestFit="1" customWidth="1"/>
    <col min="6" max="6" width="10.5703125" style="4" customWidth="1"/>
    <col min="7" max="7" width="9.7109375" style="1" bestFit="1" customWidth="1"/>
    <col min="8" max="8" width="18" style="1" bestFit="1" customWidth="1"/>
    <col min="9" max="9" width="18.5703125" style="5" customWidth="1"/>
    <col min="10" max="10" width="10" style="6" customWidth="1"/>
    <col min="11" max="11" width="15.7109375" style="1" customWidth="1"/>
    <col min="12" max="12" width="8.28515625" style="1" bestFit="1" customWidth="1"/>
    <col min="13" max="13" width="12.28515625" style="1" bestFit="1" customWidth="1"/>
    <col min="14" max="14" width="8.7109375" style="1" bestFit="1" customWidth="1"/>
    <col min="15" max="15" width="5.28515625" style="1" hidden="1" customWidth="1"/>
    <col min="16" max="16" width="3.42578125" style="1" customWidth="1"/>
    <col min="17" max="16384" width="9.140625" style="1"/>
  </cols>
  <sheetData>
    <row r="1" spans="1:14" ht="31.5" customHeight="1">
      <c r="A1" s="192" t="s">
        <v>29</v>
      </c>
      <c r="B1" s="193"/>
      <c r="C1" s="193"/>
      <c r="D1" s="193"/>
      <c r="E1" s="193"/>
      <c r="F1" s="193"/>
      <c r="G1" s="193"/>
      <c r="H1" s="193"/>
      <c r="I1" s="193"/>
      <c r="J1" s="193"/>
      <c r="K1" s="193"/>
      <c r="L1" s="193"/>
      <c r="M1" s="193"/>
      <c r="N1" s="194"/>
    </row>
    <row r="2" spans="1:14" ht="30" customHeight="1" thickBot="1">
      <c r="A2" s="205" t="s">
        <v>81</v>
      </c>
      <c r="B2" s="206"/>
      <c r="C2" s="206"/>
      <c r="D2" s="206"/>
      <c r="E2" s="206"/>
      <c r="F2" s="206"/>
      <c r="G2" s="206"/>
      <c r="H2" s="206"/>
      <c r="I2" s="206"/>
      <c r="J2" s="206"/>
      <c r="K2" s="206"/>
      <c r="L2" s="206"/>
      <c r="M2" s="206"/>
      <c r="N2" s="207"/>
    </row>
    <row r="3" spans="1:14" ht="39" customHeight="1">
      <c r="A3" s="224" t="s">
        <v>35</v>
      </c>
      <c r="B3" s="258" t="s">
        <v>8</v>
      </c>
      <c r="C3" s="226" t="s">
        <v>9</v>
      </c>
      <c r="D3" s="222" t="s">
        <v>13</v>
      </c>
      <c r="E3" s="203" t="s">
        <v>82</v>
      </c>
      <c r="F3" s="203"/>
      <c r="G3" s="250" t="s">
        <v>17</v>
      </c>
      <c r="H3" s="218" t="s">
        <v>83</v>
      </c>
      <c r="I3" s="219"/>
      <c r="J3" s="201" t="s">
        <v>58</v>
      </c>
      <c r="K3" s="208" t="s">
        <v>80</v>
      </c>
      <c r="L3" s="209"/>
      <c r="M3" s="216" t="s">
        <v>84</v>
      </c>
      <c r="N3" s="217"/>
    </row>
    <row r="4" spans="1:14" ht="34.5" customHeight="1" thickBot="1">
      <c r="A4" s="225"/>
      <c r="B4" s="259"/>
      <c r="C4" s="227"/>
      <c r="D4" s="223"/>
      <c r="E4" s="204"/>
      <c r="F4" s="204"/>
      <c r="G4" s="251"/>
      <c r="H4" s="220"/>
      <c r="I4" s="221"/>
      <c r="J4" s="202"/>
      <c r="K4" s="210"/>
      <c r="L4" s="211"/>
      <c r="M4" s="10" t="s">
        <v>28</v>
      </c>
      <c r="N4" s="11" t="s">
        <v>38</v>
      </c>
    </row>
    <row r="5" spans="1:14" s="12" customFormat="1" ht="35.1" customHeight="1">
      <c r="A5" s="132">
        <v>1</v>
      </c>
      <c r="B5" s="143" t="s">
        <v>49</v>
      </c>
      <c r="C5" s="133" t="s">
        <v>44</v>
      </c>
      <c r="D5" s="134" t="s">
        <v>41</v>
      </c>
      <c r="E5" s="135">
        <v>1.6052630000000001</v>
      </c>
      <c r="F5" s="136" t="s">
        <v>42</v>
      </c>
      <c r="G5" s="137">
        <v>1.07</v>
      </c>
      <c r="H5" s="138" t="s">
        <v>72</v>
      </c>
      <c r="I5" s="139">
        <f t="shared" ref="I5" si="0">(E5*1000)/(8250*1.07)</f>
        <v>0.18184797507788164</v>
      </c>
      <c r="J5" s="140">
        <f>+(I5/$I$5)*100</f>
        <v>100</v>
      </c>
      <c r="K5" s="135">
        <v>1.5531710000000001</v>
      </c>
      <c r="L5" s="141" t="s">
        <v>43</v>
      </c>
      <c r="M5" s="142">
        <f t="shared" ref="M5" si="1">+(E5/K5)-1</f>
        <v>3.3539127372324229E-2</v>
      </c>
      <c r="N5" s="180">
        <v>2</v>
      </c>
    </row>
    <row r="6" spans="1:14" s="12" customFormat="1" ht="35.1" customHeight="1">
      <c r="A6" s="132">
        <v>2</v>
      </c>
      <c r="B6" s="143" t="s">
        <v>50</v>
      </c>
      <c r="C6" s="133" t="s">
        <v>46</v>
      </c>
      <c r="D6" s="134" t="s">
        <v>41</v>
      </c>
      <c r="E6" s="135">
        <v>1.61418218</v>
      </c>
      <c r="F6" s="136" t="s">
        <v>42</v>
      </c>
      <c r="G6" s="137">
        <v>1.07</v>
      </c>
      <c r="H6" s="138" t="s">
        <v>77</v>
      </c>
      <c r="I6" s="139">
        <f>(E6*1000)/(8250*1.07)</f>
        <v>0.18285836080430473</v>
      </c>
      <c r="J6" s="140">
        <f>+(I6/$I$5)*100</f>
        <v>100.55562110383158</v>
      </c>
      <c r="K6" s="135">
        <v>1.55835992</v>
      </c>
      <c r="L6" s="141" t="s">
        <v>43</v>
      </c>
      <c r="M6" s="142">
        <f>+(E6/K6)-1</f>
        <v>3.5821159979525063E-2</v>
      </c>
      <c r="N6" s="180">
        <v>3</v>
      </c>
    </row>
    <row r="7" spans="1:14" s="12" customFormat="1" ht="35.1" customHeight="1">
      <c r="A7" s="132">
        <v>3</v>
      </c>
      <c r="B7" s="143" t="s">
        <v>51</v>
      </c>
      <c r="C7" s="133" t="s">
        <v>45</v>
      </c>
      <c r="D7" s="134" t="s">
        <v>41</v>
      </c>
      <c r="E7" s="135">
        <v>1.6199380000000001</v>
      </c>
      <c r="F7" s="136" t="s">
        <v>42</v>
      </c>
      <c r="G7" s="137">
        <v>1.07</v>
      </c>
      <c r="H7" s="138" t="s">
        <v>75</v>
      </c>
      <c r="I7" s="139">
        <f>(E7*1000)/(8250*1.07)</f>
        <v>0.18351039365618807</v>
      </c>
      <c r="J7" s="140">
        <f>+(I7/$I$5)*100</f>
        <v>100.91418041778823</v>
      </c>
      <c r="K7" s="135">
        <v>1.5659400000000001</v>
      </c>
      <c r="L7" s="141" t="s">
        <v>43</v>
      </c>
      <c r="M7" s="142">
        <f>+(E7/K7)-1</f>
        <v>3.448280266166015E-2</v>
      </c>
      <c r="N7" s="180">
        <v>2</v>
      </c>
    </row>
    <row r="8" spans="1:14" s="12" customFormat="1" ht="35.1" customHeight="1">
      <c r="A8" s="65">
        <v>4</v>
      </c>
      <c r="B8" s="74" t="s">
        <v>48</v>
      </c>
      <c r="C8" s="66" t="s">
        <v>47</v>
      </c>
      <c r="D8" s="67" t="s">
        <v>41</v>
      </c>
      <c r="E8" s="75">
        <v>1.6386164400000001</v>
      </c>
      <c r="F8" s="68" t="s">
        <v>42</v>
      </c>
      <c r="G8" s="69">
        <v>1.07</v>
      </c>
      <c r="H8" s="70" t="s">
        <v>66</v>
      </c>
      <c r="I8" s="71">
        <f t="shared" ref="I8:I16" si="2">(E8*1000)/(8250*1.07)</f>
        <v>0.1856263313508921</v>
      </c>
      <c r="J8" s="72">
        <f t="shared" ref="J8:J25" si="3">+(I8/$I$5)*100</f>
        <v>102.07775548305791</v>
      </c>
      <c r="K8" s="176">
        <v>1.5752527999999999</v>
      </c>
      <c r="L8" s="73" t="s">
        <v>43</v>
      </c>
      <c r="M8" s="124">
        <f>+(E8/K8)-1</f>
        <v>4.0224426200035968E-2</v>
      </c>
      <c r="N8" s="182">
        <v>5</v>
      </c>
    </row>
    <row r="9" spans="1:14" s="12" customFormat="1" ht="35.1" customHeight="1">
      <c r="A9" s="43">
        <v>5</v>
      </c>
      <c r="B9" s="44" t="s">
        <v>52</v>
      </c>
      <c r="C9" s="45" t="s">
        <v>44</v>
      </c>
      <c r="D9" s="46" t="s">
        <v>41</v>
      </c>
      <c r="E9" s="76">
        <v>1.6577090000000001</v>
      </c>
      <c r="F9" s="47" t="s">
        <v>42</v>
      </c>
      <c r="G9" s="48">
        <v>1.07</v>
      </c>
      <c r="H9" s="49" t="s">
        <v>71</v>
      </c>
      <c r="I9" s="50">
        <f t="shared" si="2"/>
        <v>0.18778918153497592</v>
      </c>
      <c r="J9" s="51">
        <f t="shared" si="3"/>
        <v>103.26712819020931</v>
      </c>
      <c r="K9" s="76">
        <v>1.5988</v>
      </c>
      <c r="L9" s="52" t="s">
        <v>43</v>
      </c>
      <c r="M9" s="125">
        <f>+(E9/K9)-1</f>
        <v>3.6845759319489746E-2</v>
      </c>
      <c r="N9" s="181">
        <v>4</v>
      </c>
    </row>
    <row r="10" spans="1:14" s="12" customFormat="1" ht="35.1" customHeight="1">
      <c r="A10" s="53">
        <v>6</v>
      </c>
      <c r="B10" s="54" t="s">
        <v>53</v>
      </c>
      <c r="C10" s="45" t="s">
        <v>40</v>
      </c>
      <c r="D10" s="46" t="s">
        <v>41</v>
      </c>
      <c r="E10" s="76">
        <v>1.71784754</v>
      </c>
      <c r="F10" s="47" t="s">
        <v>42</v>
      </c>
      <c r="G10" s="48">
        <v>1.07</v>
      </c>
      <c r="H10" s="49" t="s">
        <v>69</v>
      </c>
      <c r="I10" s="50">
        <f t="shared" si="2"/>
        <v>0.19460181704899462</v>
      </c>
      <c r="J10" s="51">
        <f t="shared" si="3"/>
        <v>107.01346383738988</v>
      </c>
      <c r="K10" s="76">
        <v>1.6511197200000001</v>
      </c>
      <c r="L10" s="52" t="s">
        <v>43</v>
      </c>
      <c r="M10" s="125">
        <f>+(E10/K10)-1</f>
        <v>4.0413677573907236E-2</v>
      </c>
      <c r="N10" s="181">
        <v>5</v>
      </c>
    </row>
    <row r="11" spans="1:14" s="12" customFormat="1" ht="35.1" customHeight="1">
      <c r="A11" s="43">
        <v>7</v>
      </c>
      <c r="B11" s="54" t="s">
        <v>55</v>
      </c>
      <c r="C11" s="45" t="s">
        <v>45</v>
      </c>
      <c r="D11" s="46" t="s">
        <v>41</v>
      </c>
      <c r="E11" s="76">
        <v>1.726653</v>
      </c>
      <c r="F11" s="47" t="s">
        <v>42</v>
      </c>
      <c r="G11" s="48">
        <v>1.07</v>
      </c>
      <c r="H11" s="49" t="s">
        <v>74</v>
      </c>
      <c r="I11" s="50">
        <f>(E11*1000)/(8250*1.07)</f>
        <v>0.19559932030586236</v>
      </c>
      <c r="J11" s="51">
        <f t="shared" si="3"/>
        <v>107.56200074380334</v>
      </c>
      <c r="K11" s="76">
        <v>1.6587780000000001</v>
      </c>
      <c r="L11" s="52" t="s">
        <v>43</v>
      </c>
      <c r="M11" s="125">
        <f t="shared" ref="M11" si="4">+(E11/K11)-1</f>
        <v>4.0918676278561605E-2</v>
      </c>
      <c r="N11" s="181">
        <v>6</v>
      </c>
    </row>
    <row r="12" spans="1:14" s="12" customFormat="1" ht="35.1" customHeight="1">
      <c r="A12" s="159">
        <v>8</v>
      </c>
      <c r="B12" s="160" t="s">
        <v>54</v>
      </c>
      <c r="C12" s="161" t="s">
        <v>44</v>
      </c>
      <c r="D12" s="162" t="s">
        <v>41</v>
      </c>
      <c r="E12" s="163">
        <v>1.7718560000000001</v>
      </c>
      <c r="F12" s="164" t="s">
        <v>42</v>
      </c>
      <c r="G12" s="165">
        <v>1.07</v>
      </c>
      <c r="H12" s="166" t="s">
        <v>70</v>
      </c>
      <c r="I12" s="167">
        <f t="shared" si="2"/>
        <v>0.20072002265647126</v>
      </c>
      <c r="J12" s="168">
        <f t="shared" si="3"/>
        <v>110.37792561094351</v>
      </c>
      <c r="K12" s="163">
        <v>1.6981059999999999</v>
      </c>
      <c r="L12" s="169" t="s">
        <v>43</v>
      </c>
      <c r="M12" s="170">
        <f t="shared" ref="M12" si="5">+(E12/K12)-1</f>
        <v>4.3430739894918302E-2</v>
      </c>
      <c r="N12" s="183">
        <v>7</v>
      </c>
    </row>
    <row r="13" spans="1:14" s="12" customFormat="1" ht="35.1" customHeight="1">
      <c r="A13" s="171">
        <v>9</v>
      </c>
      <c r="B13" s="172" t="s">
        <v>55</v>
      </c>
      <c r="C13" s="161" t="s">
        <v>40</v>
      </c>
      <c r="D13" s="162" t="s">
        <v>41</v>
      </c>
      <c r="E13" s="163">
        <v>1.7747424199999999</v>
      </c>
      <c r="F13" s="164" t="s">
        <v>42</v>
      </c>
      <c r="G13" s="165">
        <v>1.07</v>
      </c>
      <c r="H13" s="166" t="s">
        <v>68</v>
      </c>
      <c r="I13" s="167">
        <f t="shared" si="2"/>
        <v>0.2010470031152648</v>
      </c>
      <c r="J13" s="168">
        <f t="shared" si="3"/>
        <v>110.5577353991215</v>
      </c>
      <c r="K13" s="163">
        <v>1.7006159999999999</v>
      </c>
      <c r="L13" s="169" t="s">
        <v>43</v>
      </c>
      <c r="M13" s="170">
        <f>+(E13/K13)-1</f>
        <v>4.3587982237024647E-2</v>
      </c>
      <c r="N13" s="183">
        <v>8</v>
      </c>
    </row>
    <row r="14" spans="1:14" s="12" customFormat="1" ht="35.1" customHeight="1">
      <c r="A14" s="171">
        <v>10</v>
      </c>
      <c r="B14" s="172" t="s">
        <v>56</v>
      </c>
      <c r="C14" s="161" t="s">
        <v>45</v>
      </c>
      <c r="D14" s="162" t="s">
        <v>41</v>
      </c>
      <c r="E14" s="163">
        <v>1.8104009999999999</v>
      </c>
      <c r="F14" s="164" t="s">
        <v>42</v>
      </c>
      <c r="G14" s="165">
        <v>1.07</v>
      </c>
      <c r="H14" s="166" t="s">
        <v>73</v>
      </c>
      <c r="I14" s="167">
        <f t="shared" ref="I14" si="6">(E14*1000)/(8250*1.07)</f>
        <v>0.20508649107901442</v>
      </c>
      <c r="J14" s="168">
        <f t="shared" ref="J14" si="7">+(I14/$I$5)*100</f>
        <v>112.77908978154979</v>
      </c>
      <c r="K14" s="163">
        <v>1.731641</v>
      </c>
      <c r="L14" s="169" t="s">
        <v>43</v>
      </c>
      <c r="M14" s="170">
        <f>+(E14/K14)-1</f>
        <v>4.5482868562248147E-2</v>
      </c>
      <c r="N14" s="183">
        <v>9</v>
      </c>
    </row>
    <row r="15" spans="1:14" s="12" customFormat="1" ht="35.1" customHeight="1">
      <c r="A15" s="146">
        <v>11</v>
      </c>
      <c r="B15" s="147" t="s">
        <v>56</v>
      </c>
      <c r="C15" s="148" t="s">
        <v>40</v>
      </c>
      <c r="D15" s="149" t="s">
        <v>41</v>
      </c>
      <c r="E15" s="150">
        <v>1.8842322600000001</v>
      </c>
      <c r="F15" s="151" t="s">
        <v>42</v>
      </c>
      <c r="G15" s="152">
        <v>1.07</v>
      </c>
      <c r="H15" s="153" t="s">
        <v>67</v>
      </c>
      <c r="I15" s="154">
        <f t="shared" si="2"/>
        <v>0.21345027017841972</v>
      </c>
      <c r="J15" s="155">
        <f t="shared" si="3"/>
        <v>117.37841462738503</v>
      </c>
      <c r="K15" s="150">
        <v>1.79587268</v>
      </c>
      <c r="L15" s="156" t="s">
        <v>43</v>
      </c>
      <c r="M15" s="157">
        <f>+(E15/K15)-1</f>
        <v>4.9201472344910346E-2</v>
      </c>
      <c r="N15" s="184">
        <v>10</v>
      </c>
    </row>
    <row r="16" spans="1:14" s="12" customFormat="1" ht="35.1" customHeight="1">
      <c r="A16" s="146">
        <v>12</v>
      </c>
      <c r="B16" s="147" t="s">
        <v>57</v>
      </c>
      <c r="C16" s="148" t="s">
        <v>47</v>
      </c>
      <c r="D16" s="149" t="s">
        <v>41</v>
      </c>
      <c r="E16" s="150">
        <v>1.9272621400000001</v>
      </c>
      <c r="F16" s="151" t="s">
        <v>42</v>
      </c>
      <c r="G16" s="152">
        <v>1.07</v>
      </c>
      <c r="H16" s="153" t="s">
        <v>65</v>
      </c>
      <c r="I16" s="154">
        <f t="shared" si="2"/>
        <v>0.2183247963749646</v>
      </c>
      <c r="J16" s="155">
        <f t="shared" si="3"/>
        <v>120.05896479268505</v>
      </c>
      <c r="K16" s="150">
        <v>1.80406424</v>
      </c>
      <c r="L16" s="156" t="s">
        <v>43</v>
      </c>
      <c r="M16" s="157">
        <f t="shared" ref="M16" si="8">+(E16/K16)-1</f>
        <v>6.8289087089271394E-2</v>
      </c>
      <c r="N16" s="184">
        <v>12</v>
      </c>
    </row>
    <row r="17" spans="1:15" s="12" customFormat="1" ht="35.1" customHeight="1">
      <c r="A17" s="158">
        <v>13</v>
      </c>
      <c r="B17" s="147" t="s">
        <v>57</v>
      </c>
      <c r="C17" s="148" t="s">
        <v>46</v>
      </c>
      <c r="D17" s="149" t="s">
        <v>41</v>
      </c>
      <c r="E17" s="150">
        <v>2.020219</v>
      </c>
      <c r="F17" s="151" t="s">
        <v>42</v>
      </c>
      <c r="G17" s="152">
        <v>1.07</v>
      </c>
      <c r="H17" s="153" t="s">
        <v>76</v>
      </c>
      <c r="I17" s="154">
        <f>(E17*1000)/(8250*1.07)</f>
        <v>0.22885516850750495</v>
      </c>
      <c r="J17" s="155">
        <f t="shared" si="3"/>
        <v>125.84972057538234</v>
      </c>
      <c r="K17" s="150">
        <v>1.89561336</v>
      </c>
      <c r="L17" s="156" t="s">
        <v>43</v>
      </c>
      <c r="M17" s="157">
        <f t="shared" ref="M17" si="9">+(E17/K17)-1</f>
        <v>6.5733678939675633E-2</v>
      </c>
      <c r="N17" s="184">
        <v>11</v>
      </c>
    </row>
    <row r="18" spans="1:15" s="2" customFormat="1" ht="39.950000000000003" customHeight="1">
      <c r="A18" s="33">
        <v>14</v>
      </c>
      <c r="B18" s="34" t="s">
        <v>32</v>
      </c>
      <c r="C18" s="35" t="s">
        <v>18</v>
      </c>
      <c r="D18" s="36" t="s">
        <v>16</v>
      </c>
      <c r="E18" s="77">
        <v>0.94989999999999997</v>
      </c>
      <c r="F18" s="37" t="s">
        <v>10</v>
      </c>
      <c r="G18" s="38">
        <v>0.65</v>
      </c>
      <c r="H18" s="39" t="s">
        <v>62</v>
      </c>
      <c r="I18" s="40">
        <f>(E18*1000)/(4731*0.65)</f>
        <v>0.30889550103246993</v>
      </c>
      <c r="J18" s="41">
        <f t="shared" si="3"/>
        <v>169.86469104216121</v>
      </c>
      <c r="K18" s="77">
        <v>0.88382000000000005</v>
      </c>
      <c r="L18" s="42" t="s">
        <v>10</v>
      </c>
      <c r="M18" s="126">
        <f t="shared" ref="M18" si="10">+(E18/K18)-1</f>
        <v>7.4766355140186924E-2</v>
      </c>
      <c r="N18" s="185">
        <v>13</v>
      </c>
    </row>
    <row r="19" spans="1:15" s="2" customFormat="1" ht="39.950000000000003" customHeight="1">
      <c r="A19" s="23">
        <v>15</v>
      </c>
      <c r="B19" s="24" t="s">
        <v>19</v>
      </c>
      <c r="C19" s="25" t="s">
        <v>34</v>
      </c>
      <c r="D19" s="26" t="s">
        <v>2</v>
      </c>
      <c r="E19" s="79">
        <v>1.69</v>
      </c>
      <c r="F19" s="27" t="s">
        <v>10</v>
      </c>
      <c r="G19" s="28">
        <v>0.65</v>
      </c>
      <c r="H19" s="29" t="s">
        <v>59</v>
      </c>
      <c r="I19" s="30">
        <f>(E19*1000)/(7000*0.65)</f>
        <v>0.37142857142857144</v>
      </c>
      <c r="J19" s="31">
        <f t="shared" si="3"/>
        <v>204.25224491474071</v>
      </c>
      <c r="K19" s="177">
        <v>1.69</v>
      </c>
      <c r="L19" s="32" t="s">
        <v>10</v>
      </c>
      <c r="M19" s="127">
        <f t="shared" ref="M19" si="11">+(E19/K19)-1</f>
        <v>0</v>
      </c>
      <c r="N19" s="179">
        <v>1</v>
      </c>
    </row>
    <row r="20" spans="1:15" s="2" customFormat="1" ht="39.950000000000003" customHeight="1">
      <c r="A20" s="100">
        <v>16</v>
      </c>
      <c r="B20" s="101" t="s">
        <v>20</v>
      </c>
      <c r="C20" s="102" t="s">
        <v>36</v>
      </c>
      <c r="D20" s="103" t="s">
        <v>4</v>
      </c>
      <c r="E20" s="104">
        <v>5.92</v>
      </c>
      <c r="F20" s="105" t="s">
        <v>11</v>
      </c>
      <c r="G20" s="106">
        <v>0.8</v>
      </c>
      <c r="H20" s="107" t="s">
        <v>93</v>
      </c>
      <c r="I20" s="108">
        <f>(E20*1000)/(9875*0.8)</f>
        <v>0.74936708860759493</v>
      </c>
      <c r="J20" s="109">
        <f t="shared" si="3"/>
        <v>412.08437338202799</v>
      </c>
      <c r="K20" s="104">
        <v>2.89</v>
      </c>
      <c r="L20" s="110" t="s">
        <v>10</v>
      </c>
      <c r="M20" s="122">
        <f t="shared" ref="M20:M25" si="12">+(E20/K20)-1</f>
        <v>1.0484429065743943</v>
      </c>
      <c r="N20" s="191">
        <v>19</v>
      </c>
    </row>
    <row r="21" spans="1:15" s="2" customFormat="1" ht="39.950000000000003" customHeight="1">
      <c r="A21" s="13">
        <v>17</v>
      </c>
      <c r="B21" s="14" t="s">
        <v>23</v>
      </c>
      <c r="C21" s="15" t="s">
        <v>24</v>
      </c>
      <c r="D21" s="16" t="s">
        <v>5</v>
      </c>
      <c r="E21" s="173">
        <v>10.3254055</v>
      </c>
      <c r="F21" s="17" t="s">
        <v>10</v>
      </c>
      <c r="G21" s="18">
        <v>1.06</v>
      </c>
      <c r="H21" s="19" t="s">
        <v>78</v>
      </c>
      <c r="I21" s="20">
        <f>(E21*1000)/(11100*1.06)</f>
        <v>0.87756293557708653</v>
      </c>
      <c r="J21" s="21">
        <f>+(I21/$I$5)*100</f>
        <v>482.58053750735741</v>
      </c>
      <c r="K21" s="178">
        <v>9.0746059999999993</v>
      </c>
      <c r="L21" s="78" t="s">
        <v>10</v>
      </c>
      <c r="M21" s="129">
        <f>+(E21/K21)-1</f>
        <v>0.13783513025248717</v>
      </c>
      <c r="N21" s="186">
        <v>14</v>
      </c>
    </row>
    <row r="22" spans="1:15" s="2" customFormat="1" ht="39.950000000000003" customHeight="1">
      <c r="A22" s="111">
        <v>18</v>
      </c>
      <c r="B22" s="112" t="s">
        <v>31</v>
      </c>
      <c r="C22" s="113" t="s">
        <v>36</v>
      </c>
      <c r="D22" s="114" t="s">
        <v>6</v>
      </c>
      <c r="E22" s="115">
        <v>7.6094674555999999</v>
      </c>
      <c r="F22" s="116" t="s">
        <v>10</v>
      </c>
      <c r="G22" s="117">
        <v>0.84</v>
      </c>
      <c r="H22" s="118" t="s">
        <v>94</v>
      </c>
      <c r="I22" s="119">
        <f>(E22*1000)/(10256*0.84)</f>
        <v>0.88327708932285875</v>
      </c>
      <c r="J22" s="120">
        <f>+(I22/$I$5)*100</f>
        <v>485.72280716602415</v>
      </c>
      <c r="K22" s="175">
        <v>6.2840236699999998</v>
      </c>
      <c r="L22" s="121" t="s">
        <v>10</v>
      </c>
      <c r="M22" s="123">
        <f>+(E22/K22)-1</f>
        <v>0.21092278692833122</v>
      </c>
      <c r="N22" s="190">
        <v>17</v>
      </c>
    </row>
    <row r="23" spans="1:15" s="2" customFormat="1" ht="39.950000000000003" customHeight="1">
      <c r="A23" s="90">
        <v>19</v>
      </c>
      <c r="B23" s="91" t="s">
        <v>21</v>
      </c>
      <c r="C23" s="92" t="s">
        <v>22</v>
      </c>
      <c r="D23" s="93" t="s">
        <v>3</v>
      </c>
      <c r="E23" s="144">
        <v>0.844331167318086</v>
      </c>
      <c r="F23" s="94" t="s">
        <v>12</v>
      </c>
      <c r="G23" s="95">
        <v>0.99</v>
      </c>
      <c r="H23" s="96" t="s">
        <v>64</v>
      </c>
      <c r="I23" s="97">
        <f>(E23*1000)/(860*0.99)</f>
        <v>0.99169740112530669</v>
      </c>
      <c r="J23" s="98">
        <f t="shared" si="3"/>
        <v>545.34420891988691</v>
      </c>
      <c r="K23" s="144">
        <v>0.72452799999999995</v>
      </c>
      <c r="L23" s="99" t="s">
        <v>12</v>
      </c>
      <c r="M23" s="131">
        <f t="shared" si="12"/>
        <v>0.16535339878939959</v>
      </c>
      <c r="N23" s="188">
        <v>16</v>
      </c>
    </row>
    <row r="24" spans="1:15" s="2" customFormat="1" ht="39.950000000000003" customHeight="1">
      <c r="A24" s="55">
        <v>20</v>
      </c>
      <c r="B24" s="56" t="s">
        <v>26</v>
      </c>
      <c r="C24" s="57" t="s">
        <v>24</v>
      </c>
      <c r="D24" s="58" t="s">
        <v>7</v>
      </c>
      <c r="E24" s="174">
        <v>10.4583333333333</v>
      </c>
      <c r="F24" s="59" t="s">
        <v>10</v>
      </c>
      <c r="G24" s="60">
        <v>0.9</v>
      </c>
      <c r="H24" s="61" t="s">
        <v>79</v>
      </c>
      <c r="I24" s="62">
        <f>(E24*1000)/(11000*0.9)</f>
        <v>1.0563973063973029</v>
      </c>
      <c r="J24" s="63">
        <f t="shared" si="3"/>
        <v>580.92332672105385</v>
      </c>
      <c r="K24" s="174">
        <v>8.3686440677966107</v>
      </c>
      <c r="L24" s="64" t="s">
        <v>10</v>
      </c>
      <c r="M24" s="128">
        <f t="shared" si="12"/>
        <v>0.24970464135020687</v>
      </c>
      <c r="N24" s="189">
        <v>18</v>
      </c>
    </row>
    <row r="25" spans="1:15" s="2" customFormat="1" ht="39.950000000000003" customHeight="1" thickBot="1">
      <c r="A25" s="80">
        <v>21</v>
      </c>
      <c r="B25" s="81" t="s">
        <v>25</v>
      </c>
      <c r="C25" s="82" t="s">
        <v>22</v>
      </c>
      <c r="D25" s="83" t="s">
        <v>3</v>
      </c>
      <c r="E25" s="145">
        <v>1.1092308378054101</v>
      </c>
      <c r="F25" s="84" t="s">
        <v>12</v>
      </c>
      <c r="G25" s="85">
        <v>0.99</v>
      </c>
      <c r="H25" s="86" t="s">
        <v>63</v>
      </c>
      <c r="I25" s="87">
        <f>(E25*1000)/(860*0.99)</f>
        <v>1.3028316159330633</v>
      </c>
      <c r="J25" s="88">
        <f t="shared" si="3"/>
        <v>716.43999080830463</v>
      </c>
      <c r="K25" s="145">
        <v>0.95945557999999997</v>
      </c>
      <c r="L25" s="89" t="s">
        <v>12</v>
      </c>
      <c r="M25" s="130">
        <f t="shared" si="12"/>
        <v>0.15610442101489475</v>
      </c>
      <c r="N25" s="187">
        <v>15</v>
      </c>
    </row>
    <row r="26" spans="1:15" s="7" customFormat="1" ht="21.75" customHeight="1">
      <c r="A26" s="244" t="s">
        <v>0</v>
      </c>
      <c r="B26" s="245"/>
      <c r="C26" s="246"/>
      <c r="D26" s="198" t="s">
        <v>1</v>
      </c>
      <c r="E26" s="199"/>
      <c r="F26" s="199"/>
      <c r="G26" s="199"/>
      <c r="H26" s="199"/>
      <c r="I26" s="199"/>
      <c r="J26" s="199"/>
      <c r="K26" s="199"/>
      <c r="L26" s="200"/>
      <c r="M26" s="212" t="s">
        <v>33</v>
      </c>
      <c r="N26" s="213"/>
    </row>
    <row r="27" spans="1:15" s="7" customFormat="1" ht="23.25" customHeight="1">
      <c r="A27" s="247"/>
      <c r="B27" s="248"/>
      <c r="C27" s="249"/>
      <c r="D27" s="195" t="s">
        <v>85</v>
      </c>
      <c r="E27" s="196"/>
      <c r="F27" s="196"/>
      <c r="G27" s="196"/>
      <c r="H27" s="197"/>
      <c r="I27" s="195" t="s">
        <v>86</v>
      </c>
      <c r="J27" s="196"/>
      <c r="K27" s="196"/>
      <c r="L27" s="197"/>
      <c r="M27" s="214"/>
      <c r="N27" s="215"/>
    </row>
    <row r="28" spans="1:15" s="7" customFormat="1" ht="23.25" customHeight="1">
      <c r="A28" s="239" t="s">
        <v>30</v>
      </c>
      <c r="B28" s="240"/>
      <c r="C28" s="241"/>
      <c r="D28" s="263">
        <v>8.1460000000000008</v>
      </c>
      <c r="E28" s="264"/>
      <c r="F28" s="264"/>
      <c r="G28" s="267" t="s">
        <v>14</v>
      </c>
      <c r="H28" s="268"/>
      <c r="I28" s="269">
        <v>6.5374999999999996</v>
      </c>
      <c r="J28" s="270"/>
      <c r="K28" s="267" t="s">
        <v>14</v>
      </c>
      <c r="L28" s="268"/>
      <c r="M28" s="237">
        <f>+(D28/I28)-1</f>
        <v>0.2460420650095605</v>
      </c>
      <c r="N28" s="238"/>
    </row>
    <row r="29" spans="1:15" s="7" customFormat="1" ht="23.25" customHeight="1" thickBot="1">
      <c r="A29" s="232" t="s">
        <v>15</v>
      </c>
      <c r="B29" s="233"/>
      <c r="C29" s="234"/>
      <c r="D29" s="265">
        <v>9.5934000000000008</v>
      </c>
      <c r="E29" s="266"/>
      <c r="F29" s="266"/>
      <c r="G29" s="242" t="s">
        <v>14</v>
      </c>
      <c r="H29" s="243"/>
      <c r="I29" s="271">
        <v>7.2389000000000001</v>
      </c>
      <c r="J29" s="272"/>
      <c r="K29" s="242" t="s">
        <v>14</v>
      </c>
      <c r="L29" s="243"/>
      <c r="M29" s="235">
        <f>+(D29/I29)-1</f>
        <v>0.32525659975963217</v>
      </c>
      <c r="N29" s="236"/>
    </row>
    <row r="30" spans="1:15" s="2" customFormat="1" ht="18.75" thickBot="1">
      <c r="A30" s="255" t="s">
        <v>37</v>
      </c>
      <c r="B30" s="256"/>
      <c r="C30" s="256"/>
      <c r="D30" s="256"/>
      <c r="E30" s="256"/>
      <c r="F30" s="256"/>
      <c r="G30" s="256"/>
      <c r="H30" s="256"/>
      <c r="I30" s="256"/>
      <c r="J30" s="256"/>
      <c r="K30" s="256"/>
      <c r="L30" s="256"/>
      <c r="M30" s="256"/>
      <c r="N30" s="257"/>
    </row>
    <row r="31" spans="1:15" s="7" customFormat="1" ht="63" customHeight="1">
      <c r="A31" s="260" t="s">
        <v>60</v>
      </c>
      <c r="B31" s="261"/>
      <c r="C31" s="261"/>
      <c r="D31" s="261"/>
      <c r="E31" s="261"/>
      <c r="F31" s="261"/>
      <c r="G31" s="261"/>
      <c r="H31" s="261"/>
      <c r="I31" s="261"/>
      <c r="J31" s="261"/>
      <c r="K31" s="261"/>
      <c r="L31" s="261"/>
      <c r="M31" s="261"/>
      <c r="N31" s="262"/>
    </row>
    <row r="32" spans="1:15" s="7" customFormat="1" ht="16.5" customHeight="1">
      <c r="A32" s="228" t="s">
        <v>27</v>
      </c>
      <c r="B32" s="229"/>
      <c r="C32" s="229"/>
      <c r="D32" s="229"/>
      <c r="E32" s="229"/>
      <c r="F32" s="229"/>
      <c r="G32" s="229"/>
      <c r="H32" s="229"/>
      <c r="I32" s="229"/>
      <c r="J32" s="229"/>
      <c r="K32" s="229"/>
      <c r="L32" s="229"/>
      <c r="M32" s="229"/>
      <c r="N32" s="230"/>
      <c r="O32" s="8"/>
    </row>
    <row r="33" spans="1:15" s="7" customFormat="1" ht="51.75" customHeight="1">
      <c r="A33" s="231" t="s">
        <v>39</v>
      </c>
      <c r="B33" s="229"/>
      <c r="C33" s="229"/>
      <c r="D33" s="229"/>
      <c r="E33" s="229"/>
      <c r="F33" s="229"/>
      <c r="G33" s="229"/>
      <c r="H33" s="229"/>
      <c r="I33" s="229"/>
      <c r="J33" s="229"/>
      <c r="K33" s="229"/>
      <c r="L33" s="229"/>
      <c r="M33" s="229"/>
      <c r="N33" s="230"/>
      <c r="O33" s="8"/>
    </row>
    <row r="34" spans="1:15" s="9" customFormat="1" ht="31.5" customHeight="1">
      <c r="A34" s="228" t="s">
        <v>61</v>
      </c>
      <c r="B34" s="229"/>
      <c r="C34" s="229"/>
      <c r="D34" s="229"/>
      <c r="E34" s="229"/>
      <c r="F34" s="229"/>
      <c r="G34" s="229"/>
      <c r="H34" s="229"/>
      <c r="I34" s="229"/>
      <c r="J34" s="229"/>
      <c r="K34" s="229"/>
      <c r="L34" s="229"/>
      <c r="M34" s="229"/>
      <c r="N34" s="230"/>
      <c r="O34" s="22"/>
    </row>
    <row r="35" spans="1:15" s="7" customFormat="1" ht="62.25" customHeight="1">
      <c r="A35" s="228" t="s">
        <v>87</v>
      </c>
      <c r="B35" s="229"/>
      <c r="C35" s="229"/>
      <c r="D35" s="229"/>
      <c r="E35" s="229"/>
      <c r="F35" s="229"/>
      <c r="G35" s="229"/>
      <c r="H35" s="229"/>
      <c r="I35" s="229"/>
      <c r="J35" s="229"/>
      <c r="K35" s="229"/>
      <c r="L35" s="229"/>
      <c r="M35" s="229"/>
      <c r="N35" s="230"/>
      <c r="O35" s="22"/>
    </row>
    <row r="36" spans="1:15" s="7" customFormat="1" ht="34.5" customHeight="1">
      <c r="A36" s="231" t="s">
        <v>88</v>
      </c>
      <c r="B36" s="229"/>
      <c r="C36" s="229"/>
      <c r="D36" s="229"/>
      <c r="E36" s="229"/>
      <c r="F36" s="229"/>
      <c r="G36" s="229"/>
      <c r="H36" s="229"/>
      <c r="I36" s="229"/>
      <c r="J36" s="229"/>
      <c r="K36" s="229"/>
      <c r="L36" s="229"/>
      <c r="M36" s="229"/>
      <c r="N36" s="230"/>
      <c r="O36" s="22"/>
    </row>
    <row r="37" spans="1:15" s="7" customFormat="1" ht="45" customHeight="1">
      <c r="A37" s="228" t="s">
        <v>89</v>
      </c>
      <c r="B37" s="229"/>
      <c r="C37" s="229"/>
      <c r="D37" s="229"/>
      <c r="E37" s="229"/>
      <c r="F37" s="229"/>
      <c r="G37" s="229"/>
      <c r="H37" s="229"/>
      <c r="I37" s="229"/>
      <c r="J37" s="229"/>
      <c r="K37" s="229"/>
      <c r="L37" s="229"/>
      <c r="M37" s="229"/>
      <c r="N37" s="230"/>
      <c r="O37" s="22"/>
    </row>
    <row r="38" spans="1:15" s="7" customFormat="1" ht="45.75" customHeight="1">
      <c r="A38" s="252" t="s">
        <v>90</v>
      </c>
      <c r="B38" s="253"/>
      <c r="C38" s="253"/>
      <c r="D38" s="253"/>
      <c r="E38" s="253"/>
      <c r="F38" s="253"/>
      <c r="G38" s="253"/>
      <c r="H38" s="253"/>
      <c r="I38" s="253"/>
      <c r="J38" s="253"/>
      <c r="K38" s="253"/>
      <c r="L38" s="253"/>
      <c r="M38" s="253"/>
      <c r="N38" s="254"/>
      <c r="O38" s="22"/>
    </row>
    <row r="39" spans="1:15" s="7" customFormat="1" ht="48.75" customHeight="1">
      <c r="A39" s="252" t="s">
        <v>91</v>
      </c>
      <c r="B39" s="253"/>
      <c r="C39" s="253"/>
      <c r="D39" s="253"/>
      <c r="E39" s="253"/>
      <c r="F39" s="253"/>
      <c r="G39" s="253"/>
      <c r="H39" s="253"/>
      <c r="I39" s="253"/>
      <c r="J39" s="253"/>
      <c r="K39" s="253"/>
      <c r="L39" s="253"/>
      <c r="M39" s="253"/>
      <c r="N39" s="254"/>
      <c r="O39" s="22"/>
    </row>
    <row r="40" spans="1:15" s="7" customFormat="1" ht="23.25" customHeight="1">
      <c r="A40" s="228" t="s">
        <v>92</v>
      </c>
      <c r="B40" s="229"/>
      <c r="C40" s="229"/>
      <c r="D40" s="229"/>
      <c r="E40" s="229"/>
      <c r="F40" s="229"/>
      <c r="G40" s="229"/>
      <c r="H40" s="229"/>
      <c r="I40" s="229"/>
      <c r="J40" s="229"/>
      <c r="K40" s="229"/>
      <c r="L40" s="229"/>
      <c r="M40" s="229"/>
      <c r="N40" s="230"/>
      <c r="O40" s="22"/>
    </row>
    <row r="41" spans="1:15">
      <c r="E41" s="1"/>
      <c r="F41" s="1"/>
      <c r="I41" s="1"/>
      <c r="J41" s="1"/>
    </row>
  </sheetData>
  <mergeCells count="40">
    <mergeCell ref="A40:N40"/>
    <mergeCell ref="A38:N38"/>
    <mergeCell ref="A39:N39"/>
    <mergeCell ref="A30:N30"/>
    <mergeCell ref="B3:B4"/>
    <mergeCell ref="A34:N34"/>
    <mergeCell ref="A31:N31"/>
    <mergeCell ref="D28:F28"/>
    <mergeCell ref="K29:L29"/>
    <mergeCell ref="D29:F29"/>
    <mergeCell ref="G28:H28"/>
    <mergeCell ref="I28:J28"/>
    <mergeCell ref="K28:L28"/>
    <mergeCell ref="A33:N33"/>
    <mergeCell ref="A32:N32"/>
    <mergeCell ref="I29:J29"/>
    <mergeCell ref="M28:N28"/>
    <mergeCell ref="A28:C28"/>
    <mergeCell ref="G29:H29"/>
    <mergeCell ref="A26:C27"/>
    <mergeCell ref="G3:G4"/>
    <mergeCell ref="A37:N37"/>
    <mergeCell ref="A35:N35"/>
    <mergeCell ref="A36:N36"/>
    <mergeCell ref="A29:C29"/>
    <mergeCell ref="M29:N29"/>
    <mergeCell ref="A1:N1"/>
    <mergeCell ref="D27:H27"/>
    <mergeCell ref="I27:L27"/>
    <mergeCell ref="D26:L26"/>
    <mergeCell ref="J3:J4"/>
    <mergeCell ref="E3:F4"/>
    <mergeCell ref="A2:N2"/>
    <mergeCell ref="K3:L4"/>
    <mergeCell ref="M26:N27"/>
    <mergeCell ref="M3:N3"/>
    <mergeCell ref="H3:I4"/>
    <mergeCell ref="D3:D4"/>
    <mergeCell ref="A3:A4"/>
    <mergeCell ref="C3:C4"/>
  </mergeCells>
  <phoneticPr fontId="0" type="noConversion"/>
  <printOptions horizontalCentered="1" verticalCentered="1"/>
  <pageMargins left="0" right="0" top="0" bottom="0" header="0" footer="0"/>
  <pageSetup paperSize="9" scale="50" orientation="portrait" r:id="rId1"/>
  <headerFooter alignWithMargins="0">
    <oddFooter>&amp;L&amp;8Dok. No: TB.Yİ.04&amp;C&amp;8Rev. No: 1&amp;R&amp;8Rev. Tarihi: 08.06.2007</oddFooter>
  </headerFooter>
  <ignoredErrors>
    <ignoredError sqref="I24"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konut</vt:lpstr>
      <vt:lpstr>konut!Yazdırma_Alanı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TEKNiK YAYINCILIK</dc:creator>
  <cp:lastModifiedBy>mt</cp:lastModifiedBy>
  <cp:lastPrinted>2020-02-13T12:56:56Z</cp:lastPrinted>
  <dcterms:created xsi:type="dcterms:W3CDTF">1997-07-24T11:06:41Z</dcterms:created>
  <dcterms:modified xsi:type="dcterms:W3CDTF">2021-03-30T09:55:08Z</dcterms:modified>
</cp:coreProperties>
</file>